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C:\Users\Чуркина\Desktop\Чуркина Е.В\КГХиС\МП\МП 2023год\план реализации\изменения в июле 2023\"/>
    </mc:Choice>
  </mc:AlternateContent>
  <xr:revisionPtr revIDLastSave="0" documentId="13_ncr:1_{34CB3B5B-7517-423B-A3FB-5167A61D1258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Приложение 1" sheetId="1" state="hidden" r:id="rId1"/>
    <sheet name="Приложение 2" sheetId="2" state="hidden" r:id="rId2"/>
    <sheet name="План реализации МП (2)" sheetId="3" state="hidden" r:id="rId3"/>
    <sheet name="ИТОГ изменений" sheetId="5" r:id="rId4"/>
    <sheet name="запас с быт " sheetId="6" state="hidden" r:id="rId5"/>
    <sheet name="Лист1" sheetId="7" r:id="rId6"/>
    <sheet name="пример" sheetId="8" state="hidden" r:id="rId7"/>
    <sheet name="квартальный отчет Вариант 1" sheetId="9" state="hidden" r:id="rId8"/>
    <sheet name="Приложение 5" sheetId="10" state="hidden" r:id="rId9"/>
    <sheet name="Приложение 6" sheetId="11" state="hidden" r:id="rId10"/>
    <sheet name="Приложение 7" sheetId="12" state="hidden" r:id="rId11"/>
  </sheets>
  <definedNames>
    <definedName name="_xlnm._FilterDatabase" localSheetId="4" hidden="1">'запас с быт '!$A$9:$AU$56</definedName>
    <definedName name="_xlnm._FilterDatabase" localSheetId="3" hidden="1">'ИТОГ изменений'!$A$9:$AU$63</definedName>
    <definedName name="_xlnm._FilterDatabase" localSheetId="2" hidden="1">'План реализации МП (2)'!$A$6:$AA$23</definedName>
    <definedName name="_xlnm._FilterDatabase" localSheetId="6" hidden="1">пример!$A$3:$O$19</definedName>
    <definedName name="километр" localSheetId="4">#REF!</definedName>
    <definedName name="километр" localSheetId="3">#REF!</definedName>
    <definedName name="километр" localSheetId="7">#REF!</definedName>
    <definedName name="километр" localSheetId="2">#REF!</definedName>
    <definedName name="километр" localSheetId="6">#REF!</definedName>
    <definedName name="километр">#REF!</definedName>
    <definedName name="_xlnm.Print_Area" localSheetId="4">'запас с быт '!$A$1:$Q$56</definedName>
    <definedName name="_xlnm.Print_Area" localSheetId="3">'ИТОГ изменений'!$A$1:$Q$62</definedName>
    <definedName name="_xlnm.Print_Area" localSheetId="2">'План реализации МП (2)'!$A$1:$O$23</definedName>
  </definedNames>
  <calcPr calcId="191029"/>
</workbook>
</file>

<file path=xl/calcChain.xml><?xml version="1.0" encoding="utf-8"?>
<calcChain xmlns="http://schemas.openxmlformats.org/spreadsheetml/2006/main">
  <c r="I17" i="5" l="1"/>
  <c r="O17" i="5"/>
  <c r="I59" i="5"/>
  <c r="I57" i="5" s="1"/>
  <c r="I52" i="5"/>
  <c r="I60" i="5" l="1"/>
  <c r="L60" i="5"/>
  <c r="L59" i="5" s="1"/>
  <c r="O60" i="5"/>
  <c r="P60" i="5"/>
  <c r="P59" i="5" s="1"/>
  <c r="Q60" i="5"/>
  <c r="Q59" i="5" s="1"/>
  <c r="K31" i="5"/>
  <c r="K30" i="5"/>
  <c r="O13" i="5"/>
  <c r="N59" i="5" l="1"/>
  <c r="N60" i="5"/>
  <c r="I31" i="5"/>
  <c r="K58" i="5"/>
  <c r="L31" i="5" l="1"/>
  <c r="Q31" i="5"/>
  <c r="Q30" i="5"/>
  <c r="P31" i="5"/>
  <c r="P30" i="5"/>
  <c r="P11" i="5" s="1"/>
  <c r="O30" i="5"/>
  <c r="O31" i="5"/>
  <c r="Q58" i="5"/>
  <c r="Q57" i="5" s="1"/>
  <c r="P58" i="5"/>
  <c r="P57" i="5" s="1"/>
  <c r="Q10" i="9"/>
  <c r="L18" i="8"/>
  <c r="L17" i="8"/>
  <c r="L16" i="8"/>
  <c r="L15" i="8"/>
  <c r="L14" i="8"/>
  <c r="L13" i="8"/>
  <c r="L12" i="8"/>
  <c r="L11" i="8"/>
  <c r="O10" i="8"/>
  <c r="N10" i="8"/>
  <c r="M10" i="8"/>
  <c r="K10" i="8"/>
  <c r="L9" i="8"/>
  <c r="L8" i="8"/>
  <c r="L7" i="8"/>
  <c r="L6" i="8"/>
  <c r="O5" i="8"/>
  <c r="N5" i="8"/>
  <c r="M5" i="8"/>
  <c r="K5" i="8"/>
  <c r="AA61" i="6"/>
  <c r="Z61" i="6"/>
  <c r="N56" i="6"/>
  <c r="Q55" i="6"/>
  <c r="P55" i="6"/>
  <c r="O55" i="6"/>
  <c r="L55" i="6"/>
  <c r="K55" i="6"/>
  <c r="I55" i="6"/>
  <c r="N54" i="6"/>
  <c r="N53" i="6"/>
  <c r="Q52" i="6"/>
  <c r="Q50" i="6" s="1"/>
  <c r="P52" i="6"/>
  <c r="O52" i="6"/>
  <c r="L52" i="6"/>
  <c r="L50" i="6" s="1"/>
  <c r="K52" i="6"/>
  <c r="K50" i="6" s="1"/>
  <c r="I52" i="6"/>
  <c r="Q51" i="6"/>
  <c r="P51" i="6"/>
  <c r="O51" i="6"/>
  <c r="K51" i="6"/>
  <c r="K49" i="6" s="1"/>
  <c r="P50" i="6"/>
  <c r="O50" i="6"/>
  <c r="M49" i="6"/>
  <c r="I49" i="6"/>
  <c r="N48" i="6"/>
  <c r="Q47" i="6"/>
  <c r="Q45" i="6" s="1"/>
  <c r="P47" i="6"/>
  <c r="P45" i="6" s="1"/>
  <c r="O47" i="6"/>
  <c r="O45" i="6" s="1"/>
  <c r="M47" i="6"/>
  <c r="K47" i="6"/>
  <c r="K45" i="6" s="1"/>
  <c r="I47" i="6"/>
  <c r="I45" i="6" s="1"/>
  <c r="M45" i="6"/>
  <c r="N44" i="6"/>
  <c r="Q43" i="6"/>
  <c r="Q42" i="6" s="1"/>
  <c r="P43" i="6"/>
  <c r="P42" i="6" s="1"/>
  <c r="O43" i="6"/>
  <c r="M43" i="6"/>
  <c r="M42" i="6" s="1"/>
  <c r="L43" i="6"/>
  <c r="L42" i="6" s="1"/>
  <c r="K43" i="6"/>
  <c r="K42" i="6" s="1"/>
  <c r="I43" i="6"/>
  <c r="I42" i="6" s="1"/>
  <c r="N41" i="6"/>
  <c r="N40" i="6"/>
  <c r="N39" i="6"/>
  <c r="N38" i="6"/>
  <c r="N37" i="6"/>
  <c r="N36" i="6"/>
  <c r="N35" i="6"/>
  <c r="N34" i="6"/>
  <c r="N33" i="6"/>
  <c r="AD32" i="6"/>
  <c r="N32" i="6"/>
  <c r="N28" i="6"/>
  <c r="N26" i="6"/>
  <c r="Q25" i="6"/>
  <c r="P25" i="6"/>
  <c r="O25" i="6"/>
  <c r="L25" i="6"/>
  <c r="K25" i="6"/>
  <c r="I25" i="6"/>
  <c r="Q24" i="6"/>
  <c r="Q10" i="6" s="1"/>
  <c r="P24" i="6"/>
  <c r="O24" i="6"/>
  <c r="N24" i="6" s="1"/>
  <c r="M24" i="6"/>
  <c r="M55" i="6" s="1"/>
  <c r="L24" i="6"/>
  <c r="K24" i="6"/>
  <c r="I24" i="6"/>
  <c r="N17" i="6"/>
  <c r="P16" i="6"/>
  <c r="O16" i="6"/>
  <c r="M16" i="6"/>
  <c r="L16" i="6"/>
  <c r="K16" i="6"/>
  <c r="I16" i="6"/>
  <c r="N15" i="6"/>
  <c r="Q14" i="6"/>
  <c r="P14" i="6"/>
  <c r="P11" i="6" s="1"/>
  <c r="O14" i="6"/>
  <c r="M14" i="6"/>
  <c r="L14" i="6"/>
  <c r="L11" i="6" s="1"/>
  <c r="K14" i="6"/>
  <c r="I14" i="6"/>
  <c r="N13" i="6"/>
  <c r="AA12" i="6"/>
  <c r="Z12" i="6"/>
  <c r="N12" i="6"/>
  <c r="M12" i="6"/>
  <c r="M10" i="6" s="1"/>
  <c r="X10" i="6" s="1"/>
  <c r="L12" i="6"/>
  <c r="K12" i="6"/>
  <c r="I12" i="6"/>
  <c r="AA10" i="6"/>
  <c r="P10" i="6"/>
  <c r="Z10" i="6" s="1"/>
  <c r="AA66" i="5"/>
  <c r="N62" i="5"/>
  <c r="L58" i="5"/>
  <c r="L57" i="5" s="1"/>
  <c r="I58" i="5"/>
  <c r="N56" i="5"/>
  <c r="Q54" i="5"/>
  <c r="Q52" i="5" s="1"/>
  <c r="P54" i="5"/>
  <c r="Z66" i="5" s="1"/>
  <c r="O54" i="5"/>
  <c r="M54" i="5"/>
  <c r="K54" i="5"/>
  <c r="I54" i="5"/>
  <c r="B54" i="5"/>
  <c r="M52" i="5"/>
  <c r="N51" i="5"/>
  <c r="Q50" i="5"/>
  <c r="Q49" i="5" s="1"/>
  <c r="P50" i="5"/>
  <c r="P49" i="5" s="1"/>
  <c r="O50" i="5"/>
  <c r="M50" i="5"/>
  <c r="M49" i="5" s="1"/>
  <c r="N48" i="5"/>
  <c r="N47" i="5"/>
  <c r="N46" i="5"/>
  <c r="N45" i="5"/>
  <c r="N44" i="5"/>
  <c r="N43" i="5"/>
  <c r="N42" i="5"/>
  <c r="N41" i="5"/>
  <c r="N40" i="5"/>
  <c r="N39" i="5"/>
  <c r="N38" i="5"/>
  <c r="N34" i="5"/>
  <c r="N32" i="5"/>
  <c r="Q11" i="5"/>
  <c r="M30" i="5"/>
  <c r="L30" i="5"/>
  <c r="I30" i="5"/>
  <c r="N18" i="5"/>
  <c r="Q17" i="5"/>
  <c r="P17" i="5"/>
  <c r="M17" i="5"/>
  <c r="L17" i="5"/>
  <c r="K17" i="5"/>
  <c r="N16" i="5"/>
  <c r="Q15" i="5"/>
  <c r="P15" i="5"/>
  <c r="O15" i="5"/>
  <c r="M15" i="5"/>
  <c r="L15" i="5"/>
  <c r="K15" i="5"/>
  <c r="I15" i="5"/>
  <c r="N14" i="5"/>
  <c r="AA13" i="5"/>
  <c r="Z13" i="5"/>
  <c r="N13" i="5"/>
  <c r="M13" i="5"/>
  <c r="L13" i="5"/>
  <c r="K13" i="5"/>
  <c r="I13" i="5"/>
  <c r="AA11" i="5"/>
  <c r="L23" i="3"/>
  <c r="O22" i="3"/>
  <c r="O21" i="3" s="1"/>
  <c r="Z21" i="3" s="1"/>
  <c r="N22" i="3"/>
  <c r="N21" i="3" s="1"/>
  <c r="M22" i="3"/>
  <c r="M21" i="3" s="1"/>
  <c r="X21" i="3" s="1"/>
  <c r="K22" i="3"/>
  <c r="K21" i="3" s="1"/>
  <c r="W21" i="3" s="1"/>
  <c r="L20" i="3"/>
  <c r="L19" i="3"/>
  <c r="L18" i="3"/>
  <c r="L17" i="3"/>
  <c r="O16" i="3"/>
  <c r="N16" i="3"/>
  <c r="M16" i="3"/>
  <c r="K16" i="3"/>
  <c r="L15" i="3"/>
  <c r="L14" i="3"/>
  <c r="L13" i="3"/>
  <c r="O12" i="3"/>
  <c r="N12" i="3"/>
  <c r="M12" i="3"/>
  <c r="K12" i="3"/>
  <c r="L11" i="3"/>
  <c r="O10" i="3"/>
  <c r="Z10" i="3" s="1"/>
  <c r="N10" i="3"/>
  <c r="Y10" i="3" s="1"/>
  <c r="M10" i="3"/>
  <c r="K10" i="3"/>
  <c r="L9" i="3"/>
  <c r="O8" i="3"/>
  <c r="N8" i="3"/>
  <c r="M8" i="3"/>
  <c r="K8" i="3"/>
  <c r="K11" i="6" l="1"/>
  <c r="N47" i="6"/>
  <c r="Q11" i="6"/>
  <c r="N14" i="6"/>
  <c r="N16" i="6"/>
  <c r="O7" i="3"/>
  <c r="Z7" i="3" s="1"/>
  <c r="L12" i="3"/>
  <c r="N45" i="6"/>
  <c r="N52" i="6"/>
  <c r="I11" i="6"/>
  <c r="N57" i="5"/>
  <c r="L10" i="6"/>
  <c r="K7" i="3"/>
  <c r="W7" i="3" s="1"/>
  <c r="N55" i="6"/>
  <c r="N7" i="3"/>
  <c r="Y7" i="3" s="1"/>
  <c r="I10" i="6"/>
  <c r="L10" i="3"/>
  <c r="K10" i="6"/>
  <c r="L8" i="3"/>
  <c r="M11" i="5"/>
  <c r="X11" i="5" s="1"/>
  <c r="N51" i="6"/>
  <c r="N43" i="6"/>
  <c r="L5" i="8"/>
  <c r="L10" i="8"/>
  <c r="Y8" i="3"/>
  <c r="Z8" i="3"/>
  <c r="O42" i="6"/>
  <c r="N42" i="6" s="1"/>
  <c r="L16" i="3"/>
  <c r="I50" i="6"/>
  <c r="L12" i="5"/>
  <c r="I11" i="5"/>
  <c r="K12" i="5"/>
  <c r="K11" i="5"/>
  <c r="I12" i="5"/>
  <c r="N15" i="5"/>
  <c r="Q12" i="5"/>
  <c r="Q10" i="5" s="1"/>
  <c r="N54" i="5"/>
  <c r="L11" i="5"/>
  <c r="N17" i="5"/>
  <c r="N30" i="5"/>
  <c r="P12" i="5"/>
  <c r="O52" i="5"/>
  <c r="P52" i="5"/>
  <c r="O58" i="5"/>
  <c r="N50" i="5"/>
  <c r="Y21" i="3"/>
  <c r="L21" i="3"/>
  <c r="Z11" i="5"/>
  <c r="L22" i="3"/>
  <c r="O49" i="5"/>
  <c r="N49" i="5" s="1"/>
  <c r="O49" i="6"/>
  <c r="N49" i="6" s="1"/>
  <c r="O11" i="5"/>
  <c r="O10" i="6"/>
  <c r="O12" i="5"/>
  <c r="M7" i="3"/>
  <c r="X7" i="3" s="1"/>
  <c r="O11" i="6"/>
  <c r="L7" i="3" l="1"/>
  <c r="O10" i="5"/>
  <c r="P10" i="5"/>
  <c r="N52" i="5"/>
  <c r="N10" i="6"/>
  <c r="Y10" i="6"/>
  <c r="Y11" i="5"/>
  <c r="N11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5" authorId="0" shapeId="0" xr:uid="{00000000-0006-0000-0300-000001000000}">
      <text>
        <r>
          <rPr>
            <b/>
            <sz val="12"/>
            <color rgb="FF000000"/>
            <rFont val="Tahoma"/>
            <family val="2"/>
            <charset val="204"/>
          </rPr>
          <t>Чуркина Елена Владимировна: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Tahoma"/>
            <family val="2"/>
            <charset val="204"/>
          </rPr>
          <t xml:space="preserve">8 котельных пока с учетом кутузова , возможно в декабре откорректируем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Tahoma"/>
            <family val="2"/>
            <charset val="204"/>
          </rPr>
          <t xml:space="preserve">Закрытие: 1 квартал гагарина 109, танковая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Tahoma"/>
            <family val="2"/>
            <charset val="204"/>
          </rPr>
          <t xml:space="preserve">Остаток: Кутузова? , Победы, Новикова, Морозова, Мишина, Мира 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K15" authorId="0" shapeId="0" xr:uid="{00000000-0006-0000-0300-000002000000}">
      <text>
        <r>
          <rPr>
            <b/>
            <sz val="12"/>
            <color rgb="FF000000"/>
            <rFont val="Tahoma"/>
            <family val="2"/>
            <charset val="204"/>
          </rPr>
          <t>Чуркина Елена Владимировна: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b/>
            <sz val="12"/>
            <color rgb="FF000000"/>
            <rFont val="Tahoma"/>
            <family val="2"/>
            <charset val="204"/>
          </rPr>
          <t xml:space="preserve">в 2023 году закроем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Tahoma"/>
            <family val="2"/>
            <charset val="204"/>
          </rPr>
          <t>- гагарина 109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Tahoma"/>
            <family val="2"/>
            <charset val="204"/>
          </rPr>
          <t xml:space="preserve">-танковая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Tahoma"/>
            <family val="2"/>
            <charset val="204"/>
          </rPr>
          <t xml:space="preserve">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Tahoma"/>
            <family val="2"/>
            <charset val="204"/>
          </rPr>
          <t xml:space="preserve">остаются: кутузова 41, победы 18, мишина , мира , новикова , морозова 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L15" authorId="0" shapeId="0" xr:uid="{00000000-0006-0000-0300-000003000000}">
      <text>
        <r>
          <rPr>
            <b/>
            <sz val="11"/>
            <color rgb="FF000000"/>
            <rFont val="Tahoma"/>
            <family val="2"/>
            <charset val="204"/>
          </rPr>
          <t>Чуркина Елена Владимировна: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color rgb="FF000000"/>
            <rFont val="Tahoma"/>
            <family val="2"/>
            <charset val="204"/>
          </rPr>
          <t>В случае автономки/или теплоцентрали  кутузова 41 и победы 18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color rgb="FF000000"/>
            <rFont val="Tahoma"/>
            <family val="2"/>
            <charset val="204"/>
          </rPr>
          <t xml:space="preserve">Потенциально остаются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color rgb="FF000000"/>
            <rFont val="Tahoma"/>
            <family val="2"/>
            <charset val="204"/>
          </rPr>
          <t xml:space="preserve"> новикова/мишина/мира /морозова </t>
        </r>
      </text>
    </comment>
    <comment ref="I31" authorId="0" shapeId="0" xr:uid="{00000000-0006-0000-0300-000004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Владимировна:танковая гагарина 109  гагарина 50-52 гагарина 41-45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L31" authorId="0" shapeId="0" xr:uid="{00000000-0006-0000-0300-000005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Владимировна:танковая гагарина 109  гагарина 50-52 гагарина 41-45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4" authorId="0" shapeId="0" xr:uid="{00000000-0006-0000-0400-000001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>1 квартал гагарина танковая и 4 квартал /я квартал 2024 гагарина 41-45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K14" authorId="0" shapeId="0" xr:uid="{00000000-0006-0000-0400-000002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b/>
            <sz val="9"/>
            <color rgb="FF000000"/>
            <rFont val="Tahoma"/>
            <family val="2"/>
            <charset val="204"/>
          </rPr>
          <t xml:space="preserve">в 2023 году закроем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>- гагарина 109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 xml:space="preserve">-танковая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 xml:space="preserve">- гагарина 41-45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 xml:space="preserve">остаются: кутузова 41, победы 18, мишина , мира , новикова , морозова 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I25" authorId="0" shapeId="0" xr:uid="{00000000-0006-0000-0400-000003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Владимировна:танковая гагарина 109  гагарина 50-52 гагарина 41-45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<sst xmlns="http://schemas.openxmlformats.org/spreadsheetml/2006/main" count="1321" uniqueCount="286">
  <si>
    <t>Паспорт муниципальной программы</t>
  </si>
  <si>
    <t>Наименование программы</t>
  </si>
  <si>
    <t>Ответственный исполнитель муниципальной программы</t>
  </si>
  <si>
    <t>Сроки реализации программы</t>
  </si>
  <si>
    <t>Перечень подпрограмм (ведомственных целевых программ)</t>
  </si>
  <si>
    <t>Соисполнители муниципальной программы</t>
  </si>
  <si>
    <t>Цели программы</t>
  </si>
  <si>
    <t>Задачи программы</t>
  </si>
  <si>
    <t>Объемы и источники финансирования мероприятий программы</t>
  </si>
  <si>
    <t>Общий объем финансирования Программы составляет ____________  тыс. руб., в том числе:</t>
  </si>
  <si>
    <t>Год</t>
  </si>
  <si>
    <t>Областной бюджет, тыс. руб.</t>
  </si>
  <si>
    <t>Бюджет городского округа «Город Калининград», тыс. руб.</t>
  </si>
  <si>
    <t>Прочие поступления, тыс. руб.</t>
  </si>
  <si>
    <t>Всего, тыс. руб.</t>
  </si>
  <si>
    <t>Итого</t>
  </si>
  <si>
    <t>Объем средств, выделяемых из бюджета городского округа «Город Калининград», подлежит ежегодному уточнению при утверждении городского бюджета на соответствующий год</t>
  </si>
  <si>
    <t>Ожидаемые конечные результаты реализации программы (подпрограмм) и целевых показателей</t>
  </si>
  <si>
    <t>Паспорт подпрограммы муниципальной программы</t>
  </si>
  <si>
    <t>Наименование подпрограммы</t>
  </si>
  <si>
    <t>Наименование муниципальной программы</t>
  </si>
  <si>
    <t>Исполнитель подпрограммы</t>
  </si>
  <si>
    <t>Сроки реализации подпрограммы</t>
  </si>
  <si>
    <t>Цели подпрограммы</t>
  </si>
  <si>
    <t>Задачи подпрограммы</t>
  </si>
  <si>
    <t>Ожидаемые конечные результаты реализации подпрограммы и целевых показателей</t>
  </si>
  <si>
    <t>План реализации</t>
  </si>
  <si>
    <t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Калининград»» на 2021 год и плановый период 2022-2023гг.</t>
  </si>
  <si>
    <t>Код   основного мероприятия</t>
  </si>
  <si>
    <t>Код направления расходов</t>
  </si>
  <si>
    <t>КВСР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</si>
  <si>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</si>
  <si>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</si>
  <si>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</si>
  <si>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Сумма финансового обеспечения по годам реализации,           тыс. руб.</t>
  </si>
  <si>
    <t>По программе</t>
  </si>
  <si>
    <t>разница</t>
  </si>
  <si>
    <t>Код по СР</t>
  </si>
  <si>
    <t>Краткое наименование по СР</t>
  </si>
  <si>
    <t>Наименование показателя</t>
  </si>
  <si>
    <t>Ед. изм.</t>
  </si>
  <si>
    <t>Плановое значение</t>
  </si>
  <si>
    <t>Срок реализации</t>
  </si>
  <si>
    <t>Всего на плановый период</t>
  </si>
  <si>
    <t>01</t>
  </si>
  <si>
    <t>х</t>
  </si>
  <si>
    <t>Организация теплоснабжения</t>
  </si>
  <si>
    <t>НЕ переходящие объекты</t>
  </si>
  <si>
    <t>Приобретение специализированных информационных услуг</t>
  </si>
  <si>
    <t>038</t>
  </si>
  <si>
    <t>КГХ</t>
  </si>
  <si>
    <t>Актуализация схемы теплоснабжения городского округа "Город Калининград"</t>
  </si>
  <si>
    <t>Комплект документации</t>
  </si>
  <si>
    <t>Ед.</t>
  </si>
  <si>
    <t>09.2021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</si>
  <si>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или оказанием услуг по содержанию встроенных котельных в многоквартирные дома</t>
  </si>
  <si>
    <t>Содержание встроенных угольных котельных в МКД</t>
  </si>
  <si>
    <t>Количество объектов</t>
  </si>
  <si>
    <t>12.2021</t>
  </si>
  <si>
    <t>И1000</t>
  </si>
  <si>
    <t>Капитальные вложения в объекты муниципальной собственности в целях разработки проектной и рабочей документации</t>
  </si>
  <si>
    <t>Разработка проектной и рабочей документации по объекту "Строительство газовой котельной по ул. Берестяная в г. Калининграде"</t>
  </si>
  <si>
    <t>Разработка проектной и рабочей дукументации по объекту "Переключение потребителей малой угольной котельной по адресу ул. Победы, 18 на центральное теплоснабжение"</t>
  </si>
  <si>
    <t>10.2021</t>
  </si>
  <si>
    <t>КТРИС</t>
  </si>
  <si>
    <t>Разработка проектной и рабочей документации по объекту «Строительство тепловых сетей и ЦТП по ул. Летняя - ул. Интернациональная в г. Калининграде»</t>
  </si>
  <si>
    <t>И2000</t>
  </si>
  <si>
    <t>Капитальные вложения в объекты муниципальной собственности в целях строительства и реконструкции</t>
  </si>
  <si>
    <t>Техническое перевооружение с переводом на природный газ котельной по ул. Чувашская, 4 в г. Калининграде)</t>
  </si>
  <si>
    <t>11.2022</t>
  </si>
  <si>
    <t>Строительство газовой котельной по ул. Берестяная в г. Калининграде</t>
  </si>
  <si>
    <t>10.2022</t>
  </si>
  <si>
    <t>Переключение потребителей малой угольной котельной по адресу ул. Кутузова, 41 на центральное теплоснабжение</t>
  </si>
  <si>
    <t>Техническое перевооружение с переводом на природный газ котельной по ул. Емельянова, 92 в г. Калининграде</t>
  </si>
  <si>
    <t>11.2021</t>
  </si>
  <si>
    <t>02</t>
  </si>
  <si>
    <t>Организация газоснабжения</t>
  </si>
  <si>
    <t>Содержание прочего муниципального имущества</t>
  </si>
  <si>
    <t>Оплата технологического присоединения вновь построенных газопроводов в действующие сети газоснабжения, а также технической эксплуатации газопроводов, кадастровых работ, охраны объектов капитального строительства, введенных в эксплуатацию, но не переданных в казну</t>
  </si>
  <si>
    <t>Приложение 
к приказу комитета городского хозяйства и  строительства
администрации городского округа 
«Город Калининград»
от «____» _________ 2023 г.  №____</t>
  </si>
  <si>
    <t xml:space="preserve"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 </t>
  </si>
  <si>
    <t>Сумма финансового обеспечения по годам реализации, тыс. руб.</t>
  </si>
  <si>
    <t xml:space="preserve">Примечание </t>
  </si>
  <si>
    <t>2023 год</t>
  </si>
  <si>
    <t>2024 год</t>
  </si>
  <si>
    <t>2025 год</t>
  </si>
  <si>
    <t>КГХиС</t>
  </si>
  <si>
    <t>1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</si>
  <si>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 (или) оказанием услуг по содержанию встроенных в многоквартирные дома угольных котельных</t>
  </si>
  <si>
    <t>6</t>
  </si>
  <si>
    <t>4</t>
  </si>
  <si>
    <t>Субсидии на возмещение и (или) финансовое обеспечение затрат на осуществление капитального ремонта переданного в пользование муниципального имущества</t>
  </si>
  <si>
    <t>0</t>
  </si>
  <si>
    <t xml:space="preserve">Изменение наименования и уточнение стоимости согласно заключенным договорам. </t>
  </si>
  <si>
    <t>039</t>
  </si>
  <si>
    <t>ул. Грибоедова, 5-7, пер. Грибоедова, 8-12  Т/с от ТК 9-7 до ул. Верхнеозерная, 24  L=739м (1D L=1562м) РТС Северная 3 магистраль Инвентарный №: 07-220459</t>
  </si>
  <si>
    <t>без изменений</t>
  </si>
  <si>
    <t xml:space="preserve">Корректируем название, объект на торгах, корректируем сумму под НМЦК 2285,27 тыс.руб. </t>
  </si>
  <si>
    <t xml:space="preserve">Предлагаем к включению. синхронизация с дорогой. Заключен контракт с ООО Шелен </t>
  </si>
  <si>
    <t xml:space="preserve">Предлагаем к включению.синхронизация с дорогой. Заключен контракт с ООО Шелен 
,синхронизация с дорогой </t>
  </si>
  <si>
    <t xml:space="preserve">без изменений. Ведется разработка проектной документации. </t>
  </si>
  <si>
    <t xml:space="preserve">Средства на технологическое присоединение </t>
  </si>
  <si>
    <t>без изменений. Ведется подготовка закупочных процедур</t>
  </si>
  <si>
    <t>Объект включен в АИП ,  реализуется в рамках программы модернизации КИ, постановление ПКО утверждено 05.04.2023 .  - 489 456, 66 тыс.руб. за счет всех источников. В бюджете ГО Город Калининград предусмотрено в 2023 году 33638,50 тыс.руб., в 2024 году 124 597, 47 тысруб.</t>
  </si>
  <si>
    <t>Протяженность обслуживаемых сетей газоснабжения</t>
  </si>
  <si>
    <t>км</t>
  </si>
  <si>
    <t>03</t>
  </si>
  <si>
    <t>04</t>
  </si>
  <si>
    <t xml:space="preserve">Приложение 
к приказу комитета городского хозяйства и  строительства
администрации городского округа 
«Город Калининград»
от «____» _________ 2022  №____
</t>
  </si>
  <si>
    <t xml:space="preserve">плавает кутузова 41 </t>
  </si>
  <si>
    <t>5</t>
  </si>
  <si>
    <t>3</t>
  </si>
  <si>
    <t xml:space="preserve">ул. Пугачева, 3, 5-7а, 9, 11  "Т/с от ТК 1-23 до ул. Офицерская, 6 L= 110м (1D L=225м)" , ТЭЦ-1 1м, Инвентарный №: 07-220066 </t>
  </si>
  <si>
    <t>Ленинский пр-кт, 47-61, 63-67, Университетская, 1а, 1-11 "Т/с от ТК 2-30 до ул. Житомирская, 6-8"  ТЭЦ-1 2м Инвентарный №: 07-220085</t>
  </si>
  <si>
    <t>ул. Ст. Разина 28,26-26а,Красная 23-25а  "Т/с от ТК 1-22 до ул. Пугачева, 32-38 L= 507м (1D L=1112м)"  ТЭЦ-1 1м Инвентарный №:07-220268</t>
  </si>
  <si>
    <t>Московский проспект, 29-37  "Т/с от ТК 3-17а до Московский пр-т, 39 L=544 (1D L=1248,4м)"  ТЭЦ-1 3м Инвентарный №: 07-170029</t>
  </si>
  <si>
    <t>Замена трубопроводов   на участках: от ул.Ст. лейт. Сибирякова, 14-24, 26-36, 38-44  "Т/с от ТК 6-19 до ул. Горького 193 L=776м (1D L=3853м)"  РТС Северная 4 м  Инвентарный №: 07-220570</t>
  </si>
  <si>
    <t xml:space="preserve">Замена трубопроводов   на участках: от ТК 7 до ж.д. по ул.Алданской,4 узел3 ,Т/с от котельной "Балтптицепром" L=1851м (1D L=4472м). Инвентарный № 05-170090. Замена трубопроводов   на участках: от ТК 7 до ж.д. по ул.Алданской,4 узел1,   Тепловая магистраль кот. Балтптицепром от источника до ТК 9 (2D L=2757,0м/2D L=2756,94м). Инвентарный №000006786
</t>
  </si>
  <si>
    <t>И0001</t>
  </si>
  <si>
    <t>Капитальные вложения в объекты муниципальной собственности</t>
  </si>
  <si>
    <t>Строительство газовой котельной по ул. Берестяная в г.Калининграде</t>
  </si>
  <si>
    <t>Реконструкция тепловой сети с целью переключения абонентов котельной ООО "ТПК "Балтприцепром" на газовую котельную по ул. Берестяная в г. Калининграде</t>
  </si>
  <si>
    <t>Строительство тепловой сети с целью переключения потребителей малой угольной котельной по адресу ул. Ю.Гагарина, 41-45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</si>
  <si>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Ю.Гагарина, 50-52 в г.Калининграде на централизованное теплоснабжение</t>
  </si>
  <si>
    <t>Техническое перевооружение с переводом на природный газ котельной по ул. А. Невского, 188 в г. Калининграде</t>
  </si>
  <si>
    <t>Техническое перевооружение с переводом на природный газ котельной по ул. Киевская, 141а в г. Калининграде</t>
  </si>
  <si>
    <t>Строительство тепловой сети с целью переключения потребителей котельной по адресу ул. Летняя, 50а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</si>
  <si>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П. Морозова, 115Д в г. Калининграде на централизованное теплоснабжение</t>
  </si>
  <si>
    <t>Строительство тепловой сети с целью переключения потребителей котельной АО "Молоко"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</si>
  <si>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Молодой гвардии, 4 в г. Калининграде на централизованное теплоснабжение</t>
  </si>
  <si>
    <t>Переключение потребителей малой угольной котельной по адресу ул.Гагарина, 109 на централизованное теплоснабжение</t>
  </si>
  <si>
    <t>Переключение потребителей малой угольной котельной по адресу ул.Танковая, 4 на централизованное теплоснабжение</t>
  </si>
  <si>
    <t>Организация водоснабжения, водоотведения</t>
  </si>
  <si>
    <t>Актуализация схемы водоснабжения, водоотведения городского округа "Город Калининград".</t>
  </si>
  <si>
    <t>Создание условий для обеспечения услугами бытового обслуживания</t>
  </si>
  <si>
    <t>Техническое перевооружение с переводом на природный газ котельной по ул. Комсомольской, 83 в г. Калининграде</t>
  </si>
  <si>
    <t xml:space="preserve">Количество объектов </t>
  </si>
  <si>
    <t>Субсидии на осуществление капитального ремонта переданного в пользование муниципального имущества в части бытового обслуживания</t>
  </si>
  <si>
    <t>Код основного мероприятия</t>
  </si>
  <si>
    <t>КВР</t>
  </si>
  <si>
    <t xml:space="preserve">Основное мероприятие/Направление расходов/Мероприятие </t>
  </si>
  <si>
    <t>Сума финансового обеспечения по годам реализации, руб.</t>
  </si>
  <si>
    <t>ед. изм.</t>
  </si>
  <si>
    <t>плановое значение</t>
  </si>
  <si>
    <t>(n-1)</t>
  </si>
  <si>
    <t>n</t>
  </si>
  <si>
    <t>(n+1)</t>
  </si>
  <si>
    <t>(n+2)</t>
  </si>
  <si>
    <t>Х</t>
  </si>
  <si>
    <t xml:space="preserve">Обеспечение предоставления доступного, качественного дошкольного образования
</t>
  </si>
  <si>
    <t>1201</t>
  </si>
  <si>
    <t>Расходы на обеспечение деятельности (оказание услуг) муниципальных учреждений учреждений</t>
  </si>
  <si>
    <t>804</t>
  </si>
  <si>
    <t>11111</t>
  </si>
  <si>
    <t>МАДОУ 1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</si>
  <si>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</si>
  <si>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</si>
  <si>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</si>
  <si>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</si>
  <si>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</si>
  <si>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…</t>
  </si>
  <si>
    <t>Мероприятие v</t>
  </si>
  <si>
    <t>1202</t>
  </si>
  <si>
    <t>Субсидии в целях осуществления мероприятий по содержанию муниципального имущества</t>
  </si>
  <si>
    <t>Капитальный ремонт кровли</t>
  </si>
  <si>
    <t>усл.ед.</t>
  </si>
  <si>
    <t>ремонт санузлов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</si>
  <si>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</si>
  <si>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1203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</si>
  <si>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</si>
  <si>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МАДОУ 5</t>
  </si>
  <si>
    <t>Строительство нового корпуса 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</si>
  <si>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</si>
  <si>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</si>
  <si>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</si>
  <si>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</si>
  <si>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</si>
  <si>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</si>
  <si>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</si>
  <si>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>КВАРТАЛЬНЫЙ ОТЧЕТ</t>
  </si>
  <si>
    <t>о выполнении мероприятий муниципальной программы</t>
  </si>
  <si>
    <t>№ основного мероприятия программы</t>
  </si>
  <si>
    <t>Основное мероприятие/Направление расходов/Мероприятие или Учреждение - получатель субсидии</t>
  </si>
  <si>
    <t>Цель предоставления субсидии/Планируемый результат закупки товаров, выполнения работ, оказания услуг</t>
  </si>
  <si>
    <t>Финансовое обеспечение в текущем финансовом году, руб.</t>
  </si>
  <si>
    <t xml:space="preserve">Пояснения 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</si>
  <si>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</si>
  <si>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</si>
  <si>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</si>
  <si>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</si>
  <si>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</si>
  <si>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</si>
  <si>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</si>
  <si>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>M</t>
  </si>
  <si>
    <t>Наименование  основного мероприятия  R</t>
  </si>
  <si>
    <t>M.N</t>
  </si>
  <si>
    <t>ххххх</t>
  </si>
  <si>
    <t>Наименование направления расходов N</t>
  </si>
  <si>
    <t>M.N.1</t>
  </si>
  <si>
    <t>Мероприятие 1</t>
  </si>
  <si>
    <t>M.N.2</t>
  </si>
  <si>
    <t>Мероприятие 2</t>
  </si>
  <si>
    <t>M.N.v</t>
  </si>
  <si>
    <t>M.(N+1)</t>
  </si>
  <si>
    <t>Наименование направления расходов (N+1)</t>
  </si>
  <si>
    <t>M.(N+1).1</t>
  </si>
  <si>
    <t>Учреждение 1</t>
  </si>
  <si>
    <t>M.(N+1).2</t>
  </si>
  <si>
    <t>Учреждение 2</t>
  </si>
  <si>
    <t>M.(N+1).v</t>
  </si>
  <si>
    <t>Учреждение  v</t>
  </si>
  <si>
    <t>(M+1)</t>
  </si>
  <si>
    <t>Наименование основного мероприятия (N+1)</t>
  </si>
  <si>
    <t>….</t>
  </si>
  <si>
    <t>……</t>
  </si>
  <si>
    <t>муниципальной программы «__________________________» на 202__ год и плановый период 202_-202_гг.</t>
  </si>
  <si>
    <t>Наименование  основного мероприятия  М</t>
  </si>
  <si>
    <t>М</t>
  </si>
  <si>
    <t>N</t>
  </si>
  <si>
    <t>Наименование основного мероприятия (М+1)</t>
  </si>
  <si>
    <t>ОТЧЕТ</t>
  </si>
  <si>
    <t>за ______квартал _____года</t>
  </si>
  <si>
    <t>(нарастающим итогом)</t>
  </si>
  <si>
    <t>Плановый срок реализации</t>
  </si>
  <si>
    <t>Финансовое обеспечение, тыс. руб.</t>
  </si>
  <si>
    <t xml:space="preserve">по первоначальному плану </t>
  </si>
  <si>
    <t>по состоянию на конец отчетного периода</t>
  </si>
  <si>
    <t>По плану на текущий год исполнения</t>
  </si>
  <si>
    <t>Расходы за отчетный период</t>
  </si>
  <si>
    <t>на 01.01.n</t>
  </si>
  <si>
    <t>изменение плана</t>
  </si>
  <si>
    <t>на конец отчетного периода</t>
  </si>
  <si>
    <t>подтвержденные остатки на 01.01.n</t>
  </si>
  <si>
    <t xml:space="preserve"> на конец отчетного периода</t>
  </si>
  <si>
    <t>фактические расходы</t>
  </si>
  <si>
    <t>касссовые расходы ПБС</t>
  </si>
  <si>
    <t>N+1</t>
  </si>
  <si>
    <t>ГОДОВОЙ ОТЧЕТ</t>
  </si>
  <si>
    <t>о выполнении муниципальной программы и достижении установленных показателей</t>
  </si>
  <si>
    <t>Номер задачи / основного мероприятия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</si>
  <si>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</si>
  <si>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</si>
  <si>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 xml:space="preserve">Базовое значение </t>
  </si>
  <si>
    <t>(n) год</t>
  </si>
  <si>
    <t>Целевое значение</t>
  </si>
  <si>
    <t>план</t>
  </si>
  <si>
    <t>факт</t>
  </si>
  <si>
    <t>Z</t>
  </si>
  <si>
    <t>Задача Z.</t>
  </si>
  <si>
    <t>Целевой показатель Z.1</t>
  </si>
  <si>
    <t>Целевой показатель Z.2</t>
  </si>
  <si>
    <t>Целевой показатель z.C</t>
  </si>
  <si>
    <t>Основное мероприятие M</t>
  </si>
  <si>
    <t xml:space="preserve">Строительство газовой котельной "Цепрусс" с переключением на нее многоквартирных жилых домов </t>
  </si>
  <si>
    <r>
      <t xml:space="preserve">Изменение наименования и уточнение стоимости согласно  заключенным договорам. </t>
    </r>
    <r>
      <rPr>
        <sz val="11"/>
        <rFont val="Calibri"/>
        <family val="2"/>
        <charset val="204"/>
      </rPr>
      <t xml:space="preserve">
</t>
    </r>
  </si>
  <si>
    <r>
      <t>Предлагаем к включению.</t>
    </r>
    <r>
      <rPr>
        <sz val="11"/>
        <rFont val="Calibri"/>
        <family val="2"/>
        <charset val="204"/>
      </rPr>
      <t>ремонт под благоустройство дома искусств, на торгах, под НМЦК потребность в средствах</t>
    </r>
  </si>
  <si>
    <r>
      <t>Предлагаем к включению.</t>
    </r>
    <r>
      <rPr>
        <sz val="11"/>
        <rFont val="Calibri"/>
        <family val="2"/>
        <charset val="204"/>
      </rPr>
      <t xml:space="preserve">На территории школы выполняется  благоустройство 
заключен контракт с ООО "ШЕЛЕН" </t>
    </r>
  </si>
  <si>
    <r>
      <t xml:space="preserve">
Предлагаем к включению.</t>
    </r>
    <r>
      <rPr>
        <sz val="11"/>
        <rFont val="Calibri"/>
        <family val="2"/>
        <charset val="204"/>
      </rPr>
      <t>планируется благоустройство территории</t>
    </r>
  </si>
  <si>
    <r>
      <rPr>
        <sz val="13"/>
        <rFont val="Times New Roman"/>
        <family val="1"/>
        <charset val="204"/>
      </rPr>
      <t>23.01.2023 заключен контракт с ООО КАЛИНИНГРАДТЕПЛОГАЗПРОЕКТ,</t>
    </r>
    <r>
      <rPr>
        <b/>
        <sz val="13"/>
        <rFont val="Times New Roman"/>
        <family val="1"/>
        <charset val="204"/>
      </rPr>
      <t xml:space="preserve"> срок исполнения - 01.2024. Предложено с 2023 года снять экономию, а средства в объеме цены контракта  перенести на 2024 год с учетом оплаты в 2024 году. </t>
    </r>
  </si>
  <si>
    <r>
      <rPr>
        <sz val="13"/>
        <rFont val="Times New Roman"/>
        <family val="1"/>
        <charset val="204"/>
      </rPr>
      <t>23.01.2023 заключен контракт с ООО КАЛИНИНГРАДТЕПЛОГАЗПРОЕКТ,</t>
    </r>
    <r>
      <rPr>
        <b/>
        <sz val="13"/>
        <rFont val="Times New Roman"/>
        <family val="1"/>
        <charset val="204"/>
      </rPr>
      <t xml:space="preserve"> срок исполнения - 01.2024. Средства под контракт с учетом оплаты в 2024 году</t>
    </r>
  </si>
  <si>
    <r>
      <t>Ожидаемый срок получения заключения  - 19.05.2023.</t>
    </r>
    <r>
      <rPr>
        <sz val="11"/>
        <rFont val="Calibri"/>
        <family val="2"/>
        <charset val="204"/>
      </rPr>
      <t xml:space="preserve">
</t>
    </r>
    <r>
      <rPr>
        <sz val="13"/>
        <rFont val="Times New Roman"/>
        <family val="1"/>
        <charset val="204"/>
      </rPr>
      <t>Ориентировочная потребность на СМР - 72 567,78;</t>
    </r>
    <r>
      <rPr>
        <sz val="11"/>
        <rFont val="Calibri"/>
        <family val="2"/>
        <charset val="204"/>
      </rPr>
      <t xml:space="preserve">
</t>
    </r>
    <r>
      <rPr>
        <sz val="13"/>
        <rFont val="Times New Roman"/>
        <family val="1"/>
        <charset val="204"/>
      </rPr>
      <t>дополнительная потребность - 38 751,50 с НДС (НДС составляет 11550,67)</t>
    </r>
  </si>
  <si>
    <r>
      <rPr>
        <sz val="13"/>
        <rFont val="Times New Roman"/>
        <family val="1"/>
        <charset val="204"/>
      </rPr>
      <t xml:space="preserve">13.03.2023 заключен контракт с ООО "Сегмент-проект", </t>
    </r>
    <r>
      <rPr>
        <b/>
        <sz val="13"/>
        <rFont val="Times New Roman"/>
        <family val="1"/>
        <charset val="204"/>
      </rPr>
      <t>срок исполнения -.03.2024. Экономию перераспределяем, потребность в средствах учитываем в 2024 году.</t>
    </r>
  </si>
  <si>
    <r>
      <t xml:space="preserve">Средства на технологическое присоединение </t>
    </r>
    <r>
      <rPr>
        <sz val="11"/>
        <rFont val="Calibri"/>
        <family val="2"/>
        <charset val="204"/>
      </rPr>
      <t xml:space="preserve">
</t>
    </r>
  </si>
  <si>
    <t xml:space="preserve">Ведется процедура образования земельного участка для размещения объекта, после чего станет возможным проведение закупочных процедур. Предлагаем средства на проектирование перераспределить на 2024 год, так как даже при проведении закупочных процедур в 2023 году, срок взаиморасчетов по контракту будет в 2024 году. </t>
  </si>
  <si>
    <r>
      <rPr>
        <sz val="13"/>
        <rFont val="Times New Roman"/>
        <family val="1"/>
        <charset val="204"/>
      </rPr>
      <t xml:space="preserve">13.02.2023 заключен контракт с ООО "Сегмент-проект", </t>
    </r>
    <r>
      <rPr>
        <b/>
        <sz val="13"/>
        <rFont val="Times New Roman"/>
        <family val="1"/>
        <charset val="204"/>
      </rPr>
      <t>срок исполнения-11.2023</t>
    </r>
    <r>
      <rPr>
        <sz val="11"/>
        <rFont val="Calibri"/>
        <family val="2"/>
        <charset val="204"/>
      </rPr>
      <t xml:space="preserve">
лимиты скорректированы под стоимость контракта, экономию предлагается перераспределить</t>
    </r>
  </si>
  <si>
    <r>
      <rPr>
        <sz val="13"/>
        <rFont val="Times New Roman"/>
        <family val="1"/>
        <charset val="204"/>
      </rPr>
      <t xml:space="preserve">20.02.2023 заключен контракт с ООО "Калининградтеплогазпроект", </t>
    </r>
    <r>
      <rPr>
        <b/>
        <sz val="13"/>
        <rFont val="Times New Roman"/>
        <family val="1"/>
        <charset val="204"/>
      </rPr>
      <t>срок исполнения - 11.2023.</t>
    </r>
    <r>
      <rPr>
        <sz val="12"/>
        <rFont val="Times New Roman"/>
        <family val="1"/>
        <charset val="204"/>
      </rPr>
      <t>лимиты скорректированы под стоимость контракта, экономию предлагается перераспределить</t>
    </r>
  </si>
  <si>
    <r>
      <rPr>
        <sz val="13"/>
        <rFont val="Times New Roman"/>
        <family val="1"/>
        <charset val="204"/>
      </rPr>
      <t xml:space="preserve">07.02.2023 заключен контракт с ООО Сегмен-проект, </t>
    </r>
    <r>
      <rPr>
        <b/>
        <sz val="13"/>
        <rFont val="Times New Roman"/>
        <family val="1"/>
        <charset val="204"/>
      </rPr>
      <t>срок исполнения - 11. 2023</t>
    </r>
  </si>
  <si>
    <r>
      <rPr>
        <b/>
        <sz val="13"/>
        <rFont val="Times New Roman"/>
        <family val="1"/>
        <charset val="204"/>
      </rPr>
      <t>Техническая готовность - 100%</t>
    </r>
    <r>
      <rPr>
        <sz val="11"/>
        <rFont val="Calibri"/>
        <family val="2"/>
        <charset val="204"/>
      </rPr>
      <t xml:space="preserve">
</t>
    </r>
    <r>
      <rPr>
        <sz val="13"/>
        <rFont val="Times New Roman"/>
        <family val="1"/>
        <charset val="204"/>
      </rPr>
      <t>Доп. потребность на оплату контракта 1425,29 тыс.руб.</t>
    </r>
  </si>
  <si>
    <r>
      <rPr>
        <b/>
        <sz val="13"/>
        <rFont val="Times New Roman"/>
        <family val="1"/>
        <charset val="204"/>
      </rPr>
      <t>Техническая готовность - 100%</t>
    </r>
    <r>
      <rPr>
        <sz val="11"/>
        <rFont val="Calibri"/>
        <family val="2"/>
        <charset val="204"/>
      </rPr>
      <t xml:space="preserve">
</t>
    </r>
    <r>
      <rPr>
        <sz val="13"/>
        <rFont val="Times New Roman"/>
        <family val="1"/>
        <charset val="204"/>
      </rPr>
      <t>Работы в завершающей стадии, ожидаемый срок приемки – апрель 2023 года. Доп. потребность на оплату контракта 3219,13</t>
    </r>
  </si>
  <si>
    <r>
      <t xml:space="preserve">предлагаем к включению. </t>
    </r>
    <r>
      <rPr>
        <sz val="11"/>
        <rFont val="Calibri"/>
        <family val="2"/>
        <charset val="204"/>
      </rPr>
      <t xml:space="preserve">Актуализирован пакет документов по капвложениям. </t>
    </r>
    <r>
      <rPr>
        <sz val="13"/>
        <rFont val="Times New Roman"/>
        <family val="1"/>
        <charset val="204"/>
      </rPr>
      <t xml:space="preserve">Срок выполнения до 20.04.2023. В настоящее время ПД разработана и по условиям договора направлена в АО «Калининградгазификация» на согласование.Проводятся мероприятия по технологическому присоединению объекта. </t>
    </r>
    <r>
      <rPr>
        <sz val="12"/>
        <rFont val="Times New Roman"/>
        <family val="1"/>
        <charset val="204"/>
      </rPr>
      <t>Реализуется в связи с пору</t>
    </r>
    <r>
      <rPr>
        <sz val="13"/>
        <rFont val="Times New Roman"/>
        <family val="1"/>
        <charset val="204"/>
      </rPr>
      <t>чение Главы АГО</t>
    </r>
    <r>
      <rPr>
        <sz val="11"/>
        <rFont val="Calibri"/>
        <family val="2"/>
        <charset val="204"/>
      </rPr>
      <t xml:space="preserve">
</t>
    </r>
  </si>
  <si>
    <t>Всего по программе</t>
  </si>
  <si>
    <t>Разработка проектной и рабочей документации по объекту "Строительство сетей и сооружений водоотведения в мкр. Менделеево в г. Калининград (1 очередь)"</t>
  </si>
  <si>
    <t>Мероприятие выполнено за счет авансирования в 2022 году</t>
  </si>
  <si>
    <t>040</t>
  </si>
  <si>
    <t>Капитальный ремонт участка тепловой сети от ТК 6-16-8 ул. Гайдара, 29 до д/с №109 ул. Гайдара, 43 в г. Калининграде на объекте основных средств "Т/с от ЦТП Гайдара, 1б L=547м (1D L=1187 м)" инв. № 07-220094</t>
  </si>
  <si>
    <t>Капитальный ремонт участка тепловой сети от ТК1-23 до наружной стены здания МКД по ул. Пугачева,7 в г. Калининграде на объекте основных средств "Т/с от ТК1-23 до ул. Офицерская,6 L=110м (1D L=225м)" инв. №07-220066</t>
  </si>
  <si>
    <t>Капитальный ремонт участка тепловой сети по пр-т Ленинский, 47-61,                             ул. Университетская, 1а, 1-11 в г. Калининграде на объекте основных средств  "Т/с от ТК 2-30 до ул. Житомирская, 6-8" инв. № 07-220085</t>
  </si>
  <si>
    <t>Капитальный ремонт участков теплосети от ТК 5-10 до ТК 5-11 и до Дома искусств по Ленинскому проспекту, 155 в г. Калининграде</t>
  </si>
  <si>
    <t>Капитальный ремонт трубопроводов на участках тепловой сети: 
1) от "отв. к ул. Пугачева, 16" до "вход в ул. Пугачева, 16" на объекте основных средств: «Т/с от ответвления до ул. Пугачева 16 L-7 м (ID L=14м)» инв. 07-220518;
2) от ТК 1-22 до ТК1-23 по ул. Пугачева, 16 на объекте основных средств: "Тепловая магистраль  №1 ТЭЦ-1 от источника до ТК1-4-19, до ТК1-28-5 (2D L=4355,0м/2D L=4354,58м)" инв. 000006755</t>
  </si>
  <si>
    <t>Капитальный ремонт объекта: "Т\с от ТК 9-7 до ул. Верхнеозерная, 24 L=739м (1D L=1562м)" инвентарный № 07-220459 (замена участка тепловой сети от ж.д. по пер. Грибоедова, 8-12 до ТК-Х)</t>
  </si>
  <si>
    <t xml:space="preserve">Капитальный ремонт участка  тепловой сети от ТК-11 до ТК-12                                  по ул. Берестяная в г. Калининграде на объекте основных средств                                    "Т/с от котельной "Балтптицепром" L=1851м (1D L=4472м)" инв.№ 05-170090 </t>
  </si>
  <si>
    <t>Капитальный ремонт участков тепловой сети: 
1) от ТК 1-20 до ТК 1-21 по ул. Красная в г. Калининграде на объекте основных средств: "Тепловая магистраль № 1 ТЭЦ – 1 от источника до ТК1-4-19, до ТК1-28-5 (2D L=4355,0м/2D L=4354,58м)" инв. № 000006755;
2) от ТК 1-53 до ТК 1-54 по ул. Красная в г. Калининграде на объекте основных средств: "Тепловая магистраль № 1 РТС Северная от источника до ТК1-16, до ТК1-60" инв. № 000006763;
3) от ТК 1-53-12 до ТК 1-53-10 по ул. Красная в г. Калининграде на объекте основных средств: "Тепловая магистраль РТС Красная от источника до ТК1-28-5-4, до ТК1-53 (2D L=3933,0м/2D L=3933,12м)" инв. № 000006764;
4) от ТК 1-23-1 до дома №6 по ул. Офицерская в г. Калининграде</t>
  </si>
  <si>
    <t>Капитальный ремонт участка тепловой сети от котельной Емельянова 156  до ТК-1 в г. Калининграде на объекте основных средств "Т/с котельной Емельянова 156 L=232м (1D L=578м)" инв. 07-020562</t>
  </si>
  <si>
    <t>Капитальный ремонт объекта: "Т\с от ТК 3-47 до ул. 9 апреля, 100-104, инвентарный № 07-220168 (капитальный ремонт трубопроводов тепловой сети ул. Пионерская, 52-58)"</t>
  </si>
  <si>
    <t xml:space="preserve">Капитальный ремонт участка магистральной тепловой сети от выхода  из ул. Алданская,4 узел 1 до ТК-6 в г. Калининграде на объекте основных средств "Тепловая магистраль кот. Балтптицепром от источника  до ТК 9  (2D L=2757,0 м /2D L=2756,94м)" инв. 000006786 </t>
  </si>
  <si>
    <t>Капитальный ремонт участка тепловой сети от ТК 2-30 до ТК 2-41                                   (по ул. Театральная) в г. Калининграде на объекте основных средств 
"Т/с от ТК 2-30 до ул. Иванникова подполк.,18 L=1335м(1D L=3522,6 м)" инв.№ 07-220580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</si>
</sst>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27" x14ac:knownFonts="1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i/>
      <sz val="10"/>
      <name val="Arial Cyr"/>
    </font>
    <font>
      <sz val="10"/>
      <color rgb="FF000000"/>
      <name val="Times New Roman"/>
      <family val="1"/>
      <charset val="204"/>
    </font>
    <font>
      <sz val="10"/>
      <color rgb="FFFF0000"/>
      <name val="Arial Cyr"/>
    </font>
    <font>
      <sz val="10"/>
      <color rgb="FFFF0000"/>
      <name val="Times New Roman"/>
      <family val="1"/>
      <charset val="204"/>
    </font>
    <font>
      <b/>
      <sz val="12"/>
      <color rgb="FF000000"/>
      <name val="Tahoma"/>
      <family val="2"/>
      <charset val="204"/>
    </font>
    <font>
      <sz val="12"/>
      <color rgb="FF000000"/>
      <name val="Tahoma"/>
      <family val="2"/>
      <charset val="204"/>
    </font>
    <font>
      <b/>
      <sz val="11"/>
      <color rgb="FF000000"/>
      <name val="Tahoma"/>
      <family val="2"/>
      <charset val="204"/>
    </font>
    <font>
      <sz val="11"/>
      <color rgb="FF000000"/>
      <name val="Tahoma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FF00"/>
      </patternFill>
    </fill>
    <fill>
      <patternFill patternType="solid">
        <fgColor rgb="FF00CCFF"/>
      </patternFill>
    </fill>
    <fill>
      <patternFill patternType="solid">
        <fgColor rgb="FF92D050"/>
      </patternFill>
    </fill>
    <fill>
      <patternFill patternType="solid">
        <fgColor theme="3" tint="0.3999450666829432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99CC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33"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/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4" fontId="4" fillId="3" borderId="0" xfId="0" applyNumberFormat="1" applyFont="1" applyFill="1" applyAlignment="1">
      <alignment vertical="center" wrapText="1"/>
    </xf>
    <xf numFmtId="0" fontId="4" fillId="3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wrapText="1"/>
    </xf>
    <xf numFmtId="4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vertical="center" wrapText="1"/>
    </xf>
    <xf numFmtId="4" fontId="4" fillId="0" borderId="0" xfId="0" applyNumberFormat="1" applyFont="1"/>
    <xf numFmtId="3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wrapText="1"/>
    </xf>
    <xf numFmtId="1" fontId="8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1" fontId="4" fillId="0" borderId="0" xfId="0" applyNumberFormat="1" applyFont="1" applyAlignment="1">
      <alignment wrapText="1"/>
    </xf>
    <xf numFmtId="4" fontId="1" fillId="0" borderId="0" xfId="0" applyNumberFormat="1" applyFont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/>
    <xf numFmtId="0" fontId="8" fillId="4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" fontId="4" fillId="7" borderId="0" xfId="0" applyNumberFormat="1" applyFont="1" applyFill="1" applyAlignment="1">
      <alignment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vertical="center" wrapText="1"/>
    </xf>
    <xf numFmtId="4" fontId="4" fillId="7" borderId="1" xfId="0" applyNumberFormat="1" applyFont="1" applyFill="1" applyBorder="1" applyAlignment="1">
      <alignment horizontal="right" vertical="center" wrapText="1"/>
    </xf>
    <xf numFmtId="4" fontId="4" fillId="7" borderId="0" xfId="0" applyNumberFormat="1" applyFont="1" applyFill="1" applyAlignment="1">
      <alignment vertical="center" wrapText="1"/>
    </xf>
    <xf numFmtId="0" fontId="4" fillId="7" borderId="0" xfId="0" applyFont="1" applyFill="1" applyAlignment="1">
      <alignment wrapText="1"/>
    </xf>
    <xf numFmtId="2" fontId="8" fillId="5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6" borderId="0" xfId="0" applyFont="1" applyFill="1"/>
    <xf numFmtId="49" fontId="3" fillId="6" borderId="1" xfId="0" applyNumberFormat="1" applyFont="1" applyFill="1" applyBorder="1" applyAlignment="1">
      <alignment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3" fillId="6" borderId="15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vertical="center" wrapText="1"/>
    </xf>
    <xf numFmtId="164" fontId="3" fillId="6" borderId="1" xfId="0" applyNumberFormat="1" applyFont="1" applyFill="1" applyBorder="1" applyAlignment="1">
      <alignment vertical="center" wrapText="1"/>
    </xf>
    <xf numFmtId="4" fontId="3" fillId="6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3" fillId="0" borderId="0" xfId="0" applyFont="1"/>
    <xf numFmtId="0" fontId="1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" fillId="0" borderId="1" xfId="0" applyFont="1" applyBorder="1"/>
    <xf numFmtId="4" fontId="4" fillId="0" borderId="1" xfId="0" applyNumberFormat="1" applyFont="1" applyBorder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horizont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vertical="top" wrapText="1"/>
    </xf>
    <xf numFmtId="0" fontId="4" fillId="0" borderId="20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vertical="center" wrapText="1"/>
    </xf>
    <xf numFmtId="4" fontId="8" fillId="0" borderId="6" xfId="0" applyNumberFormat="1" applyFont="1" applyBorder="1" applyAlignment="1">
      <alignment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left" wrapText="1"/>
    </xf>
    <xf numFmtId="4" fontId="22" fillId="0" borderId="1" xfId="0" applyNumberFormat="1" applyFont="1" applyBorder="1" applyAlignment="1">
      <alignment horizontal="left" wrapText="1"/>
    </xf>
    <xf numFmtId="4" fontId="22" fillId="0" borderId="1" xfId="0" applyNumberFormat="1" applyFont="1" applyBorder="1" applyAlignment="1">
      <alignment wrapText="1"/>
    </xf>
    <xf numFmtId="4" fontId="4" fillId="0" borderId="21" xfId="0" applyNumberFormat="1" applyFont="1" applyBorder="1" applyAlignment="1">
      <alignment vertical="center" wrapText="1"/>
    </xf>
    <xf numFmtId="4" fontId="4" fillId="0" borderId="19" xfId="0" applyNumberFormat="1" applyFont="1" applyBorder="1" applyAlignment="1">
      <alignment horizontal="right" vertical="center" wrapText="1"/>
    </xf>
    <xf numFmtId="0" fontId="8" fillId="9" borderId="1" xfId="0" applyFont="1" applyFill="1" applyBorder="1" applyAlignment="1">
      <alignment horizontal="center" wrapText="1"/>
    </xf>
    <xf numFmtId="0" fontId="8" fillId="9" borderId="1" xfId="0" applyFont="1" applyFill="1" applyBorder="1" applyAlignment="1">
      <alignment horizontal="left" wrapText="1"/>
    </xf>
    <xf numFmtId="0" fontId="4" fillId="9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8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center" vertical="center" wrapText="1"/>
    </xf>
    <xf numFmtId="1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vertical="center" wrapText="1"/>
    </xf>
    <xf numFmtId="4" fontId="4" fillId="9" borderId="1" xfId="0" applyNumberFormat="1" applyFont="1" applyFill="1" applyBorder="1" applyAlignment="1">
      <alignment wrapText="1"/>
    </xf>
    <xf numFmtId="3" fontId="8" fillId="9" borderId="1" xfId="0" applyNumberFormat="1" applyFont="1" applyFill="1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wrapText="1"/>
    </xf>
    <xf numFmtId="4" fontId="8" fillId="9" borderId="1" xfId="0" applyNumberFormat="1" applyFont="1" applyFill="1" applyBorder="1" applyAlignment="1">
      <alignment wrapText="1"/>
    </xf>
    <xf numFmtId="1" fontId="8" fillId="9" borderId="1" xfId="0" applyNumberFormat="1" applyFont="1" applyFill="1" applyBorder="1" applyAlignment="1">
      <alignment horizontal="center" wrapText="1"/>
    </xf>
    <xf numFmtId="49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right" vertical="center" wrapText="1"/>
    </xf>
    <xf numFmtId="3" fontId="8" fillId="0" borderId="2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vertical="center" wrapText="1"/>
    </xf>
    <xf numFmtId="3" fontId="8" fillId="0" borderId="19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0" fontId="25" fillId="0" borderId="19" xfId="0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right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8" fillId="9" borderId="21" xfId="0" applyFont="1" applyFill="1" applyBorder="1" applyAlignment="1">
      <alignment vertical="center" wrapText="1"/>
    </xf>
    <xf numFmtId="0" fontId="1" fillId="9" borderId="6" xfId="0" applyFont="1" applyFill="1" applyBorder="1" applyAlignment="1">
      <alignment vertical="center" wrapText="1"/>
    </xf>
    <xf numFmtId="49" fontId="8" fillId="9" borderId="21" xfId="0" applyNumberFormat="1" applyFont="1" applyFill="1" applyBorder="1" applyAlignment="1">
      <alignment horizontal="center" vertical="center" wrapText="1"/>
    </xf>
    <xf numFmtId="49" fontId="8" fillId="9" borderId="6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8" fillId="9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center" wrapText="1"/>
    </xf>
    <xf numFmtId="4" fontId="4" fillId="0" borderId="9" xfId="0" applyNumberFormat="1" applyFont="1" applyBorder="1" applyAlignment="1">
      <alignment horizontal="center" wrapText="1"/>
    </xf>
    <xf numFmtId="0" fontId="4" fillId="0" borderId="16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8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8" fillId="9" borderId="1" xfId="0" applyFont="1" applyFill="1" applyBorder="1" applyAlignment="1">
      <alignment horizontal="left" vertical="center" wrapText="1"/>
    </xf>
    <xf numFmtId="0" fontId="8" fillId="9" borderId="6" xfId="0" applyFont="1" applyFill="1" applyBorder="1" applyAlignment="1">
      <alignment horizontal="left" vertical="center" wrapText="1"/>
    </xf>
    <xf numFmtId="0" fontId="8" fillId="0" borderId="21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wrapText="1"/>
    </xf>
    <xf numFmtId="4" fontId="4" fillId="0" borderId="6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4" fontId="4" fillId="9" borderId="1" xfId="0" applyNumberFormat="1" applyFont="1" applyFill="1" applyBorder="1" applyAlignment="1">
      <alignment vertical="center" wrapText="1"/>
    </xf>
    <xf numFmtId="4" fontId="4" fillId="9" borderId="6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2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workbookViewId="0"/>
  </sheetViews>
  <sheetFormatPr defaultColWidth="9" defaultRowHeight="12.75" x14ac:dyDescent="0.2"/>
  <cols>
    <col min="1" max="1" width="45" customWidth="1"/>
    <col min="2" max="2" width="9.140625" customWidth="1"/>
    <col min="3" max="3" width="11.85546875" customWidth="1"/>
    <col min="4" max="4" width="14.5703125" customWidth="1"/>
    <col min="5" max="5" width="11.5703125" customWidth="1"/>
    <col min="6" max="6" width="9.5703125" customWidth="1"/>
  </cols>
  <sheetData>
    <row r="1" spans="1:6" ht="18.75" x14ac:dyDescent="0.2">
      <c r="A1" s="164" t="s">
        <v>0</v>
      </c>
      <c r="B1" s="164"/>
      <c r="C1" s="164"/>
      <c r="D1" s="164"/>
      <c r="E1" s="164"/>
      <c r="F1" s="164"/>
    </row>
    <row r="3" spans="1:6" ht="18.75" x14ac:dyDescent="0.2">
      <c r="A3" s="2" t="s">
        <v>1</v>
      </c>
      <c r="B3" s="155"/>
      <c r="C3" s="156"/>
      <c r="D3" s="156"/>
      <c r="E3" s="156"/>
      <c r="F3" s="157"/>
    </row>
    <row r="4" spans="1:6" ht="37.5" x14ac:dyDescent="0.2">
      <c r="A4" s="2" t="s">
        <v>2</v>
      </c>
      <c r="B4" s="155"/>
      <c r="C4" s="156"/>
      <c r="D4" s="156"/>
      <c r="E4" s="156"/>
      <c r="F4" s="157"/>
    </row>
    <row r="5" spans="1:6" ht="18.75" x14ac:dyDescent="0.2">
      <c r="A5" s="2" t="s">
        <v>3</v>
      </c>
      <c r="B5" s="155"/>
      <c r="C5" s="156"/>
      <c r="D5" s="156"/>
      <c r="E5" s="156"/>
      <c r="F5" s="157"/>
    </row>
    <row r="6" spans="1:6" ht="37.5" x14ac:dyDescent="0.2">
      <c r="A6" s="2" t="s">
        <v>4</v>
      </c>
      <c r="B6" s="155"/>
      <c r="C6" s="156"/>
      <c r="D6" s="156"/>
      <c r="E6" s="156"/>
      <c r="F6" s="157"/>
    </row>
    <row r="7" spans="1:6" ht="37.5" x14ac:dyDescent="0.2">
      <c r="A7" s="2" t="s">
        <v>5</v>
      </c>
      <c r="B7" s="155"/>
      <c r="C7" s="156"/>
      <c r="D7" s="156"/>
      <c r="E7" s="156"/>
      <c r="F7" s="157"/>
    </row>
    <row r="8" spans="1:6" ht="18.75" x14ac:dyDescent="0.2">
      <c r="A8" s="2" t="s">
        <v>6</v>
      </c>
      <c r="B8" s="155"/>
      <c r="C8" s="156"/>
      <c r="D8" s="156"/>
      <c r="E8" s="156"/>
      <c r="F8" s="157"/>
    </row>
    <row r="9" spans="1:6" ht="18.75" x14ac:dyDescent="0.2">
      <c r="A9" s="2" t="s">
        <v>7</v>
      </c>
      <c r="B9" s="155"/>
      <c r="C9" s="156"/>
      <c r="D9" s="156"/>
      <c r="E9" s="156"/>
      <c r="F9" s="157"/>
    </row>
    <row r="10" spans="1:6" ht="57" customHeight="1" x14ac:dyDescent="0.2">
      <c r="A10" s="158" t="s">
        <v>8</v>
      </c>
      <c r="B10" s="161" t="s">
        <v>9</v>
      </c>
      <c r="C10" s="162"/>
      <c r="D10" s="162"/>
      <c r="E10" s="162"/>
      <c r="F10" s="163"/>
    </row>
    <row r="11" spans="1:6" ht="63.75" x14ac:dyDescent="0.2">
      <c r="A11" s="159"/>
      <c r="B11" s="3" t="s">
        <v>10</v>
      </c>
      <c r="C11" s="3" t="s">
        <v>11</v>
      </c>
      <c r="D11" s="3" t="s">
        <v>12</v>
      </c>
      <c r="E11" s="3" t="s">
        <v>13</v>
      </c>
      <c r="F11" s="3" t="s">
        <v>14</v>
      </c>
    </row>
    <row r="12" spans="1:6" ht="15.75" x14ac:dyDescent="0.2">
      <c r="A12" s="159"/>
      <c r="B12" s="4">
        <v>2021</v>
      </c>
      <c r="C12" s="5"/>
      <c r="D12" s="5"/>
      <c r="E12" s="5"/>
      <c r="F12" s="5"/>
    </row>
    <row r="13" spans="1:6" ht="15.75" x14ac:dyDescent="0.2">
      <c r="A13" s="159"/>
      <c r="B13" s="6">
        <v>2022</v>
      </c>
      <c r="C13" s="7"/>
      <c r="D13" s="7"/>
      <c r="E13" s="7"/>
      <c r="F13" s="7"/>
    </row>
    <row r="14" spans="1:6" ht="15.75" x14ac:dyDescent="0.2">
      <c r="A14" s="159"/>
      <c r="B14" s="6">
        <v>2023</v>
      </c>
      <c r="C14" s="7"/>
      <c r="D14" s="7"/>
      <c r="E14" s="7"/>
      <c r="F14" s="7"/>
    </row>
    <row r="15" spans="1:6" ht="15.75" x14ac:dyDescent="0.2">
      <c r="A15" s="159"/>
      <c r="B15" s="6" t="s">
        <v>15</v>
      </c>
      <c r="C15" s="7"/>
      <c r="D15" s="7"/>
      <c r="E15" s="7"/>
      <c r="F15" s="7"/>
    </row>
    <row r="16" spans="1:6" ht="107.25" customHeight="1" x14ac:dyDescent="0.2">
      <c r="A16" s="160"/>
      <c r="B16" s="155" t="s">
        <v>16</v>
      </c>
      <c r="C16" s="156"/>
      <c r="D16" s="156"/>
      <c r="E16" s="156"/>
      <c r="F16" s="157"/>
    </row>
    <row r="17" spans="1:6" ht="75" x14ac:dyDescent="0.2">
      <c r="A17" s="2" t="s">
        <v>17</v>
      </c>
      <c r="B17" s="155"/>
      <c r="C17" s="156"/>
      <c r="D17" s="156"/>
      <c r="E17" s="156"/>
      <c r="F17" s="157"/>
    </row>
  </sheetData>
  <mergeCells count="12">
    <mergeCell ref="A1:F1"/>
    <mergeCell ref="B8:F8"/>
    <mergeCell ref="B7:F7"/>
    <mergeCell ref="B3:F3"/>
    <mergeCell ref="B4:F4"/>
    <mergeCell ref="B5:F5"/>
    <mergeCell ref="B6:F6"/>
    <mergeCell ref="B9:F9"/>
    <mergeCell ref="B17:F17"/>
    <mergeCell ref="A10:A16"/>
    <mergeCell ref="B10:F10"/>
    <mergeCell ref="B16:F16"/>
  </mergeCells>
  <pageMargins left="1.18110227584839" right="0.590551137924194" top="0.78740155696868896" bottom="0.78740155696868896" header="0.31496062874794001" footer="0.31496062874794001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22"/>
  <sheetViews>
    <sheetView workbookViewId="0"/>
  </sheetViews>
  <sheetFormatPr defaultColWidth="8.7109375" defaultRowHeight="15.75" x14ac:dyDescent="0.25"/>
  <cols>
    <col min="1" max="1" width="15" style="96" customWidth="1"/>
    <col min="2" max="2" width="13.85546875" style="96" customWidth="1"/>
    <col min="3" max="3" width="8.7109375" style="96" bestFit="1" customWidth="1"/>
    <col min="4" max="4" width="9.5703125" style="96" customWidth="1"/>
    <col min="5" max="5" width="15.140625" style="96" customWidth="1"/>
    <col min="6" max="6" width="45.42578125" style="96" customWidth="1"/>
    <col min="7" max="7" width="20.140625" style="96" customWidth="1"/>
    <col min="8" max="8" width="8.7109375" style="96" bestFit="1" customWidth="1"/>
    <col min="9" max="9" width="11.5703125" style="96" customWidth="1"/>
    <col min="10" max="10" width="12.7109375" style="96" customWidth="1"/>
    <col min="11" max="11" width="10.42578125" style="96" bestFit="1" customWidth="1"/>
    <col min="12" max="12" width="18.42578125" style="96" customWidth="1"/>
    <col min="13" max="13" width="15.140625" style="96" customWidth="1"/>
    <col min="14" max="14" width="18" style="96" customWidth="1"/>
    <col min="15" max="15" width="11.5703125" style="96" customWidth="1"/>
    <col min="16" max="17" width="13.7109375" style="96" customWidth="1"/>
    <col min="18" max="18" width="13.140625" style="96" bestFit="1" customWidth="1"/>
    <col min="19" max="19" width="13.5703125" style="96" bestFit="1" customWidth="1"/>
    <col min="20" max="20" width="8.7109375" style="96" bestFit="1" customWidth="1"/>
    <col min="21" max="16384" width="8.7109375" style="96"/>
  </cols>
  <sheetData>
    <row r="1" spans="1:19" ht="18.75" x14ac:dyDescent="0.25">
      <c r="A1" s="227" t="s">
        <v>220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</row>
    <row r="2" spans="1:19" ht="18.75" x14ac:dyDescent="0.25">
      <c r="A2" s="227" t="s">
        <v>180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</row>
    <row r="3" spans="1:19" ht="18.75" x14ac:dyDescent="0.25">
      <c r="A3" s="227" t="s">
        <v>221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</row>
    <row r="4" spans="1:19" x14ac:dyDescent="0.25">
      <c r="A4" s="228" t="s">
        <v>222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</row>
    <row r="6" spans="1:19" x14ac:dyDescent="0.25">
      <c r="A6" s="168" t="s">
        <v>28</v>
      </c>
      <c r="B6" s="168" t="s">
        <v>29</v>
      </c>
      <c r="C6" s="168" t="s">
        <v>30</v>
      </c>
      <c r="D6" s="168" t="s">
        <v>31</v>
      </c>
      <c r="E6" s="170"/>
      <c r="F6" s="168" t="s">
        <v>32</v>
      </c>
      <c r="G6" s="168" t="s">
        <v>33</v>
      </c>
      <c r="H6" s="171"/>
      <c r="I6" s="171"/>
      <c r="J6" s="171"/>
      <c r="K6" s="170"/>
      <c r="L6" s="168" t="s">
        <v>223</v>
      </c>
      <c r="M6" s="170"/>
      <c r="N6" s="168" t="s">
        <v>224</v>
      </c>
      <c r="O6" s="171"/>
      <c r="P6" s="171"/>
      <c r="Q6" s="171"/>
      <c r="R6" s="171"/>
      <c r="S6" s="170"/>
    </row>
    <row r="7" spans="1:19" x14ac:dyDescent="0.25">
      <c r="A7" s="197"/>
      <c r="B7" s="197"/>
      <c r="C7" s="197"/>
      <c r="D7" s="168" t="s">
        <v>37</v>
      </c>
      <c r="E7" s="168" t="s">
        <v>38</v>
      </c>
      <c r="F7" s="197"/>
      <c r="G7" s="168" t="s">
        <v>39</v>
      </c>
      <c r="H7" s="168" t="s">
        <v>40</v>
      </c>
      <c r="I7" s="168" t="s">
        <v>41</v>
      </c>
      <c r="J7" s="171"/>
      <c r="K7" s="170"/>
      <c r="L7" s="168" t="s">
        <v>225</v>
      </c>
      <c r="M7" s="168" t="s">
        <v>226</v>
      </c>
      <c r="N7" s="168" t="s">
        <v>227</v>
      </c>
      <c r="O7" s="171"/>
      <c r="P7" s="171"/>
      <c r="Q7" s="170"/>
      <c r="R7" s="168" t="s">
        <v>228</v>
      </c>
      <c r="S7" s="170"/>
    </row>
    <row r="8" spans="1:19" ht="63" x14ac:dyDescent="0.25">
      <c r="A8" s="169"/>
      <c r="B8" s="169"/>
      <c r="C8" s="169"/>
      <c r="D8" s="169"/>
      <c r="E8" s="169"/>
      <c r="F8" s="169"/>
      <c r="G8" s="169"/>
      <c r="H8" s="169"/>
      <c r="I8" s="6" t="s">
        <v>229</v>
      </c>
      <c r="J8" s="6" t="s">
        <v>230</v>
      </c>
      <c r="K8" s="6" t="s">
        <v>231</v>
      </c>
      <c r="L8" s="169"/>
      <c r="M8" s="169"/>
      <c r="N8" s="6" t="s">
        <v>232</v>
      </c>
      <c r="O8" s="6" t="s">
        <v>229</v>
      </c>
      <c r="P8" s="6" t="s">
        <v>230</v>
      </c>
      <c r="Q8" s="6" t="s">
        <v>233</v>
      </c>
      <c r="R8" s="6" t="s">
        <v>234</v>
      </c>
      <c r="S8" s="6" t="s">
        <v>235</v>
      </c>
    </row>
    <row r="9" spans="1:19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7">
        <v>8</v>
      </c>
      <c r="I9" s="97">
        <v>9</v>
      </c>
      <c r="J9" s="97">
        <v>10</v>
      </c>
      <c r="K9" s="97">
        <v>11</v>
      </c>
      <c r="L9" s="97">
        <v>12</v>
      </c>
      <c r="M9" s="97">
        <v>13</v>
      </c>
      <c r="N9" s="97">
        <v>14</v>
      </c>
      <c r="O9" s="97">
        <v>15</v>
      </c>
      <c r="P9" s="97">
        <v>16</v>
      </c>
      <c r="Q9" s="97">
        <v>17</v>
      </c>
      <c r="R9" s="97">
        <v>18</v>
      </c>
      <c r="S9" s="97">
        <v>19</v>
      </c>
    </row>
    <row r="10" spans="1:19" x14ac:dyDescent="0.25">
      <c r="A10" s="6" t="s">
        <v>193</v>
      </c>
      <c r="B10" s="6" t="s">
        <v>45</v>
      </c>
      <c r="C10" s="6" t="s">
        <v>45</v>
      </c>
      <c r="D10" s="6" t="s">
        <v>45</v>
      </c>
      <c r="E10" s="6" t="s">
        <v>45</v>
      </c>
      <c r="F10" s="43" t="s">
        <v>216</v>
      </c>
      <c r="G10" s="98"/>
      <c r="H10" s="99"/>
      <c r="I10" s="99"/>
      <c r="J10" s="99"/>
      <c r="K10" s="99"/>
      <c r="L10" s="100"/>
      <c r="M10" s="100"/>
      <c r="N10" s="101"/>
      <c r="O10" s="101"/>
      <c r="P10" s="101"/>
      <c r="Q10" s="101"/>
      <c r="R10" s="101"/>
      <c r="S10" s="101"/>
    </row>
    <row r="11" spans="1:19" x14ac:dyDescent="0.25">
      <c r="A11" s="6" t="s">
        <v>217</v>
      </c>
      <c r="B11" s="6" t="s">
        <v>218</v>
      </c>
      <c r="C11" s="6"/>
      <c r="D11" s="6"/>
      <c r="E11" s="6"/>
      <c r="F11" s="43" t="s">
        <v>197</v>
      </c>
      <c r="G11" s="98"/>
      <c r="H11" s="99"/>
      <c r="I11" s="99"/>
      <c r="J11" s="99"/>
      <c r="K11" s="99"/>
      <c r="L11" s="100"/>
      <c r="M11" s="100"/>
      <c r="N11" s="101"/>
      <c r="O11" s="101"/>
      <c r="P11" s="101"/>
      <c r="Q11" s="101"/>
      <c r="R11" s="101"/>
      <c r="S11" s="101"/>
    </row>
    <row r="12" spans="1:19" x14ac:dyDescent="0.25">
      <c r="A12" s="6" t="s">
        <v>217</v>
      </c>
      <c r="B12" s="6" t="s">
        <v>218</v>
      </c>
      <c r="C12" s="6"/>
      <c r="D12" s="6"/>
      <c r="E12" s="6"/>
      <c r="F12" s="43" t="s">
        <v>199</v>
      </c>
      <c r="G12" s="98"/>
      <c r="H12" s="99"/>
      <c r="I12" s="99"/>
      <c r="J12" s="99"/>
      <c r="K12" s="99"/>
      <c r="L12" s="100"/>
      <c r="M12" s="100"/>
      <c r="N12" s="101"/>
      <c r="O12" s="101"/>
      <c r="P12" s="101"/>
      <c r="Q12" s="101"/>
      <c r="R12" s="101"/>
      <c r="S12" s="101"/>
    </row>
    <row r="13" spans="1:19" x14ac:dyDescent="0.25">
      <c r="A13" s="6" t="s">
        <v>217</v>
      </c>
      <c r="B13" s="6" t="s">
        <v>218</v>
      </c>
      <c r="C13" s="6"/>
      <c r="D13" s="6"/>
      <c r="E13" s="6"/>
      <c r="F13" s="43" t="s">
        <v>201</v>
      </c>
      <c r="G13" s="98"/>
      <c r="H13" s="99"/>
      <c r="I13" s="99"/>
      <c r="J13" s="99"/>
      <c r="K13" s="99"/>
      <c r="L13" s="100"/>
      <c r="M13" s="100"/>
      <c r="N13" s="101"/>
      <c r="O13" s="101"/>
      <c r="P13" s="101"/>
      <c r="Q13" s="101"/>
      <c r="R13" s="101"/>
      <c r="S13" s="101"/>
    </row>
    <row r="14" spans="1:19" x14ac:dyDescent="0.25">
      <c r="A14" s="6" t="s">
        <v>217</v>
      </c>
      <c r="B14" s="6" t="s">
        <v>218</v>
      </c>
      <c r="C14" s="6"/>
      <c r="D14" s="6"/>
      <c r="E14" s="6"/>
      <c r="F14" s="43" t="s">
        <v>160</v>
      </c>
      <c r="G14" s="98"/>
      <c r="H14" s="99"/>
      <c r="I14" s="99"/>
      <c r="J14" s="99"/>
      <c r="K14" s="99"/>
      <c r="L14" s="100"/>
      <c r="M14" s="100"/>
      <c r="N14" s="101"/>
      <c r="O14" s="101"/>
      <c r="P14" s="101"/>
      <c r="Q14" s="101"/>
      <c r="R14" s="101"/>
      <c r="S14" s="101"/>
    </row>
    <row r="15" spans="1:19" x14ac:dyDescent="0.25">
      <c r="A15" s="6" t="s">
        <v>217</v>
      </c>
      <c r="B15" s="6" t="s">
        <v>218</v>
      </c>
      <c r="C15" s="6"/>
      <c r="D15" s="6"/>
      <c r="E15" s="6"/>
      <c r="F15" s="43" t="s">
        <v>161</v>
      </c>
      <c r="G15" s="98"/>
      <c r="H15" s="99"/>
      <c r="I15" s="99"/>
      <c r="J15" s="99"/>
      <c r="K15" s="99"/>
      <c r="L15" s="100"/>
      <c r="M15" s="100"/>
      <c r="N15" s="101"/>
      <c r="O15" s="101"/>
      <c r="P15" s="101"/>
      <c r="Q15" s="101"/>
      <c r="R15" s="101"/>
      <c r="S15" s="101"/>
    </row>
    <row r="16" spans="1:19" x14ac:dyDescent="0.25">
      <c r="A16" s="6" t="s">
        <v>217</v>
      </c>
      <c r="B16" s="6" t="s">
        <v>236</v>
      </c>
      <c r="C16" s="6"/>
      <c r="D16" s="6"/>
      <c r="E16" s="6"/>
      <c r="F16" s="43" t="s">
        <v>204</v>
      </c>
      <c r="G16" s="98"/>
      <c r="H16" s="99"/>
      <c r="I16" s="99"/>
      <c r="J16" s="99"/>
      <c r="K16" s="99"/>
      <c r="L16" s="100"/>
      <c r="M16" s="100"/>
      <c r="N16" s="101"/>
      <c r="O16" s="101"/>
      <c r="P16" s="101"/>
      <c r="Q16" s="101"/>
      <c r="R16" s="101"/>
      <c r="S16" s="101"/>
    </row>
    <row r="17" spans="1:19" x14ac:dyDescent="0.25">
      <c r="A17" s="6" t="s">
        <v>217</v>
      </c>
      <c r="B17" s="6" t="s">
        <v>236</v>
      </c>
      <c r="C17" s="6"/>
      <c r="D17" s="6"/>
      <c r="E17" s="6"/>
      <c r="F17" s="43" t="s">
        <v>199</v>
      </c>
      <c r="G17" s="98"/>
      <c r="H17" s="99"/>
      <c r="I17" s="99"/>
      <c r="J17" s="99"/>
      <c r="K17" s="99"/>
      <c r="L17" s="100"/>
      <c r="M17" s="100"/>
      <c r="N17" s="101"/>
      <c r="O17" s="101"/>
      <c r="P17" s="101"/>
      <c r="Q17" s="101"/>
      <c r="R17" s="101"/>
      <c r="S17" s="101"/>
    </row>
    <row r="18" spans="1:19" x14ac:dyDescent="0.25">
      <c r="A18" s="6" t="s">
        <v>217</v>
      </c>
      <c r="B18" s="6" t="s">
        <v>236</v>
      </c>
      <c r="C18" s="6"/>
      <c r="D18" s="6"/>
      <c r="E18" s="6"/>
      <c r="F18" s="43" t="s">
        <v>201</v>
      </c>
      <c r="G18" s="98"/>
      <c r="H18" s="99"/>
      <c r="I18" s="99"/>
      <c r="J18" s="99"/>
      <c r="K18" s="99"/>
      <c r="L18" s="100"/>
      <c r="M18" s="100"/>
      <c r="N18" s="101"/>
      <c r="O18" s="101"/>
      <c r="P18" s="101"/>
      <c r="Q18" s="101"/>
      <c r="R18" s="101"/>
      <c r="S18" s="101"/>
    </row>
    <row r="19" spans="1:19" x14ac:dyDescent="0.25">
      <c r="A19" s="6" t="s">
        <v>217</v>
      </c>
      <c r="B19" s="6" t="s">
        <v>236</v>
      </c>
      <c r="C19" s="6"/>
      <c r="D19" s="6"/>
      <c r="E19" s="6"/>
      <c r="F19" s="43" t="s">
        <v>160</v>
      </c>
      <c r="G19" s="98"/>
      <c r="H19" s="99"/>
      <c r="I19" s="99"/>
      <c r="J19" s="99"/>
      <c r="K19" s="99"/>
      <c r="L19" s="100"/>
      <c r="M19" s="100"/>
      <c r="N19" s="101"/>
      <c r="O19" s="101"/>
      <c r="P19" s="101"/>
      <c r="Q19" s="101"/>
      <c r="R19" s="101"/>
      <c r="S19" s="101"/>
    </row>
    <row r="20" spans="1:19" x14ac:dyDescent="0.25">
      <c r="A20" s="6" t="s">
        <v>217</v>
      </c>
      <c r="B20" s="6" t="s">
        <v>236</v>
      </c>
      <c r="C20" s="6"/>
      <c r="D20" s="6"/>
      <c r="E20" s="6"/>
      <c r="F20" s="43" t="s">
        <v>161</v>
      </c>
      <c r="G20" s="98"/>
      <c r="H20" s="99"/>
      <c r="I20" s="99"/>
      <c r="J20" s="99"/>
      <c r="K20" s="99"/>
      <c r="L20" s="100"/>
      <c r="M20" s="100"/>
      <c r="N20" s="101"/>
      <c r="O20" s="101"/>
      <c r="P20" s="101"/>
      <c r="Q20" s="101"/>
      <c r="R20" s="101"/>
      <c r="S20" s="101"/>
    </row>
    <row r="21" spans="1:19" ht="31.5" x14ac:dyDescent="0.25">
      <c r="A21" s="6" t="s">
        <v>217</v>
      </c>
      <c r="B21" s="6" t="s">
        <v>45</v>
      </c>
      <c r="C21" s="6" t="s">
        <v>45</v>
      </c>
      <c r="D21" s="6" t="s">
        <v>45</v>
      </c>
      <c r="E21" s="6" t="s">
        <v>45</v>
      </c>
      <c r="F21" s="43" t="s">
        <v>219</v>
      </c>
      <c r="G21" s="98"/>
      <c r="H21" s="99"/>
      <c r="I21" s="99"/>
      <c r="J21" s="99"/>
      <c r="K21" s="99"/>
      <c r="L21" s="100"/>
      <c r="M21" s="100"/>
      <c r="N21" s="101"/>
      <c r="O21" s="101"/>
      <c r="P21" s="101"/>
      <c r="Q21" s="101"/>
      <c r="R21" s="101"/>
      <c r="S21" s="101"/>
    </row>
    <row r="22" spans="1:19" x14ac:dyDescent="0.25">
      <c r="A22" s="6" t="s">
        <v>213</v>
      </c>
      <c r="B22" s="6" t="s">
        <v>214</v>
      </c>
      <c r="C22" s="6"/>
      <c r="D22" s="6"/>
      <c r="E22" s="6"/>
      <c r="F22" s="43" t="s">
        <v>213</v>
      </c>
      <c r="G22" s="98"/>
      <c r="H22" s="99"/>
      <c r="I22" s="99"/>
      <c r="J22" s="99"/>
      <c r="K22" s="99"/>
      <c r="L22" s="100"/>
      <c r="M22" s="100"/>
      <c r="N22" s="101"/>
      <c r="O22" s="101"/>
      <c r="P22" s="101"/>
      <c r="Q22" s="101"/>
      <c r="R22" s="101"/>
      <c r="S22" s="101"/>
    </row>
  </sheetData>
  <mergeCells count="21">
    <mergeCell ref="A1:S1"/>
    <mergeCell ref="A2:S2"/>
    <mergeCell ref="A3:S3"/>
    <mergeCell ref="A4:S4"/>
    <mergeCell ref="A6:A8"/>
    <mergeCell ref="B6:B8"/>
    <mergeCell ref="C6:C8"/>
    <mergeCell ref="D7:D8"/>
    <mergeCell ref="E7:E8"/>
    <mergeCell ref="F6:F8"/>
    <mergeCell ref="G7:G8"/>
    <mergeCell ref="H7:H8"/>
    <mergeCell ref="D6:E6"/>
    <mergeCell ref="G6:K6"/>
    <mergeCell ref="I7:K7"/>
    <mergeCell ref="R7:S7"/>
    <mergeCell ref="N7:Q7"/>
    <mergeCell ref="N6:S6"/>
    <mergeCell ref="L6:M6"/>
    <mergeCell ref="M7:M8"/>
    <mergeCell ref="L7:L8"/>
  </mergeCells>
  <pageMargins left="0.78740155696868896" right="0.78740155696868896" top="1.18110227584839" bottom="0.590551137924194" header="0.31496062874794001" footer="0.31496062874794001"/>
  <pageSetup paperSize="9" fitToHeight="0" orientation="landscape"/>
  <headerFooter>
    <oddHeader>&amp;C&amp;10&amp;"Arial Cyr,Regular"&amp;P&amp;12&amp;"-,Regular"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8"/>
  <sheetViews>
    <sheetView workbookViewId="0"/>
  </sheetViews>
  <sheetFormatPr defaultColWidth="8.7109375" defaultRowHeight="15.75" x14ac:dyDescent="0.25"/>
  <cols>
    <col min="1" max="1" width="20.7109375" style="96" customWidth="1"/>
    <col min="2" max="2" width="30.140625" style="96" customWidth="1"/>
    <col min="3" max="3" width="25.7109375" style="96" customWidth="1"/>
    <col min="4" max="4" width="16.5703125" style="96" customWidth="1"/>
    <col min="5" max="5" width="9.5703125" style="96" bestFit="1" customWidth="1"/>
    <col min="6" max="6" width="12.42578125" style="96" customWidth="1"/>
    <col min="7" max="7" width="11.5703125" style="96" customWidth="1"/>
    <col min="8" max="8" width="11" style="96" customWidth="1"/>
    <col min="9" max="9" width="8.7109375" style="96" bestFit="1" customWidth="1"/>
    <col min="10" max="16384" width="8.7109375" style="96"/>
  </cols>
  <sheetData>
    <row r="1" spans="1:8" ht="18.75" x14ac:dyDescent="0.25">
      <c r="A1" s="164" t="s">
        <v>237</v>
      </c>
      <c r="B1" s="164"/>
      <c r="C1" s="164"/>
      <c r="D1" s="164"/>
      <c r="E1" s="164"/>
      <c r="F1" s="164"/>
      <c r="G1" s="164"/>
      <c r="H1" s="164"/>
    </row>
    <row r="2" spans="1:8" ht="18.75" x14ac:dyDescent="0.25">
      <c r="A2" s="164" t="s">
        <v>238</v>
      </c>
      <c r="B2" s="164"/>
      <c r="C2" s="164"/>
      <c r="D2" s="164"/>
      <c r="E2" s="164"/>
      <c r="F2" s="164"/>
      <c r="G2" s="164"/>
      <c r="H2" s="164"/>
    </row>
    <row r="4" spans="1:8" ht="26.45" customHeight="1" x14ac:dyDescent="0.25">
      <c r="A4" s="168" t="s">
        <v>239</v>
      </c>
      <c r="B4" s="168" t="s">
        <v>240</v>
      </c>
      <c r="C4" s="168" t="s">
        <v>241</v>
      </c>
      <c r="D4" s="168" t="s">
        <v>40</v>
      </c>
      <c r="E4" s="168" t="s">
        <v>242</v>
      </c>
      <c r="F4" s="168" t="s">
        <v>243</v>
      </c>
      <c r="G4" s="170"/>
      <c r="H4" s="168" t="s">
        <v>244</v>
      </c>
    </row>
    <row r="5" spans="1:8" ht="26.45" customHeight="1" x14ac:dyDescent="0.25">
      <c r="A5" s="169"/>
      <c r="B5" s="169"/>
      <c r="C5" s="169"/>
      <c r="D5" s="169"/>
      <c r="E5" s="169"/>
      <c r="F5" s="6" t="s">
        <v>245</v>
      </c>
      <c r="G5" s="6" t="s">
        <v>246</v>
      </c>
      <c r="H5" s="169"/>
    </row>
    <row r="6" spans="1:8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</row>
    <row r="7" spans="1:8" x14ac:dyDescent="0.25">
      <c r="A7" s="9" t="s">
        <v>247</v>
      </c>
      <c r="B7" s="229" t="s">
        <v>248</v>
      </c>
      <c r="C7" s="230"/>
      <c r="D7" s="230"/>
      <c r="E7" s="230"/>
      <c r="F7" s="230"/>
      <c r="G7" s="230"/>
      <c r="H7" s="231"/>
    </row>
    <row r="8" spans="1:8" x14ac:dyDescent="0.25">
      <c r="A8" s="9" t="s">
        <v>247</v>
      </c>
      <c r="B8" s="229" t="s">
        <v>249</v>
      </c>
      <c r="C8" s="231"/>
      <c r="D8" s="9"/>
      <c r="E8" s="9"/>
      <c r="F8" s="9"/>
      <c r="G8" s="9"/>
      <c r="H8" s="9"/>
    </row>
    <row r="9" spans="1:8" x14ac:dyDescent="0.25">
      <c r="A9" s="9" t="s">
        <v>247</v>
      </c>
      <c r="B9" s="229" t="s">
        <v>250</v>
      </c>
      <c r="C9" s="231"/>
      <c r="D9" s="9"/>
      <c r="E9" s="9"/>
      <c r="F9" s="9"/>
      <c r="G9" s="9"/>
      <c r="H9" s="9"/>
    </row>
    <row r="10" spans="1:8" x14ac:dyDescent="0.25">
      <c r="A10" s="9" t="s">
        <v>160</v>
      </c>
      <c r="B10" s="165" t="s">
        <v>160</v>
      </c>
      <c r="C10" s="167"/>
      <c r="D10" s="9"/>
      <c r="E10" s="9"/>
      <c r="F10" s="9"/>
      <c r="G10" s="9"/>
      <c r="H10" s="9"/>
    </row>
    <row r="11" spans="1:8" x14ac:dyDescent="0.25">
      <c r="A11" s="9" t="s">
        <v>247</v>
      </c>
      <c r="B11" s="229" t="s">
        <v>251</v>
      </c>
      <c r="C11" s="231"/>
      <c r="D11" s="9"/>
      <c r="E11" s="9"/>
      <c r="F11" s="9"/>
      <c r="G11" s="9"/>
      <c r="H11" s="9"/>
    </row>
    <row r="12" spans="1:8" x14ac:dyDescent="0.25">
      <c r="A12" s="9" t="s">
        <v>193</v>
      </c>
      <c r="B12" s="43" t="s">
        <v>252</v>
      </c>
      <c r="C12" s="9"/>
      <c r="D12" s="9"/>
      <c r="E12" s="9"/>
      <c r="F12" s="9"/>
      <c r="G12" s="9"/>
      <c r="H12" s="9"/>
    </row>
    <row r="13" spans="1:8" x14ac:dyDescent="0.25">
      <c r="A13" s="9" t="s">
        <v>193</v>
      </c>
      <c r="B13" s="43" t="s">
        <v>252</v>
      </c>
      <c r="C13" s="9"/>
      <c r="D13" s="9"/>
      <c r="E13" s="9"/>
      <c r="F13" s="9"/>
      <c r="G13" s="9"/>
      <c r="H13" s="9"/>
    </row>
    <row r="14" spans="1:8" x14ac:dyDescent="0.25">
      <c r="A14" s="9" t="s">
        <v>247</v>
      </c>
      <c r="B14" s="229" t="s">
        <v>248</v>
      </c>
      <c r="C14" s="230"/>
      <c r="D14" s="230"/>
      <c r="E14" s="230"/>
      <c r="F14" s="230"/>
      <c r="G14" s="230"/>
      <c r="H14" s="231"/>
    </row>
    <row r="15" spans="1:8" x14ac:dyDescent="0.25">
      <c r="A15" s="9" t="s">
        <v>247</v>
      </c>
      <c r="B15" s="229" t="s">
        <v>249</v>
      </c>
      <c r="C15" s="231"/>
      <c r="D15" s="9"/>
      <c r="E15" s="9"/>
      <c r="F15" s="9"/>
      <c r="G15" s="9"/>
      <c r="H15" s="9"/>
    </row>
    <row r="16" spans="1:8" x14ac:dyDescent="0.25">
      <c r="A16" s="9" t="s">
        <v>247</v>
      </c>
      <c r="B16" s="229" t="s">
        <v>250</v>
      </c>
      <c r="C16" s="231"/>
      <c r="D16" s="9"/>
      <c r="E16" s="9"/>
      <c r="F16" s="9"/>
      <c r="G16" s="9"/>
      <c r="H16" s="9"/>
    </row>
    <row r="17" spans="1:8" x14ac:dyDescent="0.25">
      <c r="A17" s="9" t="s">
        <v>193</v>
      </c>
      <c r="B17" s="43" t="s">
        <v>252</v>
      </c>
      <c r="C17" s="9"/>
      <c r="D17" s="9"/>
      <c r="E17" s="9"/>
      <c r="F17" s="9"/>
      <c r="G17" s="9"/>
      <c r="H17" s="9"/>
    </row>
    <row r="18" spans="1:8" x14ac:dyDescent="0.25">
      <c r="A18" s="9" t="s">
        <v>193</v>
      </c>
      <c r="B18" s="43" t="s">
        <v>252</v>
      </c>
      <c r="C18" s="9"/>
      <c r="D18" s="9"/>
      <c r="E18" s="9"/>
      <c r="F18" s="9"/>
      <c r="G18" s="9"/>
      <c r="H18" s="9"/>
    </row>
  </sheetData>
  <mergeCells count="17">
    <mergeCell ref="A1:H1"/>
    <mergeCell ref="A2:H2"/>
    <mergeCell ref="A4:A5"/>
    <mergeCell ref="F4:G4"/>
    <mergeCell ref="H4:H5"/>
    <mergeCell ref="E4:E5"/>
    <mergeCell ref="B4:B5"/>
    <mergeCell ref="C4:C5"/>
    <mergeCell ref="D4:D5"/>
    <mergeCell ref="B7:H7"/>
    <mergeCell ref="B8:C8"/>
    <mergeCell ref="B9:C9"/>
    <mergeCell ref="B10:C10"/>
    <mergeCell ref="B16:C16"/>
    <mergeCell ref="B15:C15"/>
    <mergeCell ref="B14:H14"/>
    <mergeCell ref="B11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"/>
  <sheetViews>
    <sheetView workbookViewId="0"/>
  </sheetViews>
  <sheetFormatPr defaultColWidth="9" defaultRowHeight="12.75" x14ac:dyDescent="0.2"/>
  <cols>
    <col min="1" max="1" width="45.28515625" customWidth="1"/>
    <col min="2" max="2" width="8.85546875" customWidth="1"/>
    <col min="3" max="3" width="10.85546875" customWidth="1"/>
    <col min="4" max="4" width="13.140625" customWidth="1"/>
    <col min="5" max="5" width="12" customWidth="1"/>
    <col min="6" max="6" width="12.140625" customWidth="1"/>
  </cols>
  <sheetData>
    <row r="1" spans="1:6" ht="18.75" x14ac:dyDescent="0.2">
      <c r="A1" s="164" t="s">
        <v>18</v>
      </c>
      <c r="B1" s="164"/>
      <c r="C1" s="164"/>
      <c r="D1" s="164"/>
      <c r="E1" s="164"/>
      <c r="F1" s="164"/>
    </row>
    <row r="3" spans="1:6" ht="18.75" x14ac:dyDescent="0.2">
      <c r="A3" s="2" t="s">
        <v>19</v>
      </c>
      <c r="B3" s="161"/>
      <c r="C3" s="162"/>
      <c r="D3" s="162"/>
      <c r="E3" s="162"/>
      <c r="F3" s="163"/>
    </row>
    <row r="4" spans="1:6" ht="37.5" x14ac:dyDescent="0.2">
      <c r="A4" s="2" t="s">
        <v>20</v>
      </c>
      <c r="B4" s="161"/>
      <c r="C4" s="162"/>
      <c r="D4" s="162"/>
      <c r="E4" s="162"/>
      <c r="F4" s="163"/>
    </row>
    <row r="5" spans="1:6" ht="18.75" x14ac:dyDescent="0.2">
      <c r="A5" s="2" t="s">
        <v>21</v>
      </c>
      <c r="B5" s="161"/>
      <c r="C5" s="162"/>
      <c r="D5" s="162"/>
      <c r="E5" s="162"/>
      <c r="F5" s="163"/>
    </row>
    <row r="6" spans="1:6" ht="18.75" x14ac:dyDescent="0.2">
      <c r="A6" s="2" t="s">
        <v>22</v>
      </c>
      <c r="B6" s="161"/>
      <c r="C6" s="162"/>
      <c r="D6" s="162"/>
      <c r="E6" s="162"/>
      <c r="F6" s="163"/>
    </row>
    <row r="7" spans="1:6" ht="18.75" x14ac:dyDescent="0.2">
      <c r="A7" s="2" t="s">
        <v>23</v>
      </c>
      <c r="B7" s="161"/>
      <c r="C7" s="162"/>
      <c r="D7" s="162"/>
      <c r="E7" s="162"/>
      <c r="F7" s="163"/>
    </row>
    <row r="8" spans="1:6" ht="18.75" x14ac:dyDescent="0.2">
      <c r="A8" s="2" t="s">
        <v>24</v>
      </c>
      <c r="B8" s="161"/>
      <c r="C8" s="162"/>
      <c r="D8" s="162"/>
      <c r="E8" s="162"/>
      <c r="F8" s="163"/>
    </row>
    <row r="9" spans="1:6" ht="46.9" customHeight="1" x14ac:dyDescent="0.2">
      <c r="A9" s="158" t="s">
        <v>8</v>
      </c>
      <c r="B9" s="161" t="s">
        <v>9</v>
      </c>
      <c r="C9" s="162"/>
      <c r="D9" s="162"/>
      <c r="E9" s="162"/>
      <c r="F9" s="163"/>
    </row>
    <row r="10" spans="1:6" ht="63.75" x14ac:dyDescent="0.2">
      <c r="A10" s="159"/>
      <c r="B10" s="3" t="s">
        <v>10</v>
      </c>
      <c r="C10" s="3" t="s">
        <v>11</v>
      </c>
      <c r="D10" s="3" t="s">
        <v>12</v>
      </c>
      <c r="E10" s="3" t="s">
        <v>13</v>
      </c>
      <c r="F10" s="3" t="s">
        <v>14</v>
      </c>
    </row>
    <row r="11" spans="1:6" ht="15.75" x14ac:dyDescent="0.2">
      <c r="A11" s="159"/>
      <c r="B11" s="4">
        <v>2021</v>
      </c>
      <c r="C11" s="5"/>
      <c r="D11" s="5"/>
      <c r="E11" s="5"/>
      <c r="F11" s="5"/>
    </row>
    <row r="12" spans="1:6" ht="15.75" x14ac:dyDescent="0.2">
      <c r="A12" s="159"/>
      <c r="B12" s="6">
        <v>2022</v>
      </c>
      <c r="C12" s="7"/>
      <c r="D12" s="7"/>
      <c r="E12" s="7"/>
      <c r="F12" s="7"/>
    </row>
    <row r="13" spans="1:6" ht="15.75" x14ac:dyDescent="0.2">
      <c r="A13" s="159"/>
      <c r="B13" s="6">
        <v>2023</v>
      </c>
      <c r="C13" s="7"/>
      <c r="D13" s="7"/>
      <c r="E13" s="7"/>
      <c r="F13" s="7"/>
    </row>
    <row r="14" spans="1:6" ht="15.75" x14ac:dyDescent="0.2">
      <c r="A14" s="159"/>
      <c r="B14" s="6" t="s">
        <v>15</v>
      </c>
      <c r="C14" s="7"/>
      <c r="D14" s="7"/>
      <c r="E14" s="7"/>
      <c r="F14" s="7"/>
    </row>
    <row r="15" spans="1:6" ht="81.599999999999994" customHeight="1" x14ac:dyDescent="0.2">
      <c r="A15" s="160"/>
      <c r="B15" s="155" t="s">
        <v>16</v>
      </c>
      <c r="C15" s="156"/>
      <c r="D15" s="156"/>
      <c r="E15" s="156"/>
      <c r="F15" s="157"/>
    </row>
    <row r="16" spans="1:6" ht="56.25" x14ac:dyDescent="0.2">
      <c r="A16" s="2" t="s">
        <v>25</v>
      </c>
      <c r="B16" s="161"/>
      <c r="C16" s="162"/>
      <c r="D16" s="162"/>
      <c r="E16" s="162"/>
      <c r="F16" s="163"/>
    </row>
    <row r="17" ht="18" customHeight="1" x14ac:dyDescent="0.2"/>
  </sheetData>
  <mergeCells count="11">
    <mergeCell ref="A1:F1"/>
    <mergeCell ref="B3:F3"/>
    <mergeCell ref="B4:F4"/>
    <mergeCell ref="B5:F5"/>
    <mergeCell ref="B6:F6"/>
    <mergeCell ref="B7:F7"/>
    <mergeCell ref="B8:F8"/>
    <mergeCell ref="B16:F16"/>
    <mergeCell ref="A9:A15"/>
    <mergeCell ref="B9:F9"/>
    <mergeCell ref="B15:F15"/>
  </mergeCells>
  <pageMargins left="1.18110227584839" right="0.590551137924194" top="0.78740155696868896" bottom="0.78740155696868896" header="0.31496062874794001" footer="0.31496062874794001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23"/>
  <sheetViews>
    <sheetView workbookViewId="0">
      <pane xSplit="6" ySplit="6" topLeftCell="G7" activePane="bottomRight" state="frozen"/>
      <selection pane="topRight"/>
      <selection pane="bottomLeft"/>
      <selection pane="bottomRight" activeCell="G7" sqref="G7"/>
    </sheetView>
  </sheetViews>
  <sheetFormatPr defaultColWidth="8.7109375" defaultRowHeight="15.75" x14ac:dyDescent="0.25"/>
  <cols>
    <col min="1" max="1" width="15" style="8" customWidth="1"/>
    <col min="2" max="2" width="14" style="8" customWidth="1"/>
    <col min="3" max="3" width="6.42578125" style="8" bestFit="1" customWidth="1"/>
    <col min="4" max="4" width="11.140625" style="8" customWidth="1"/>
    <col min="5" max="5" width="16.140625" style="8" customWidth="1"/>
    <col min="6" max="6" width="46.140625" style="8" customWidth="1"/>
    <col min="7" max="7" width="28.85546875" style="8" customWidth="1"/>
    <col min="8" max="8" width="11" style="8" customWidth="1"/>
    <col min="9" max="9" width="11.28515625" style="8" customWidth="1"/>
    <col min="10" max="10" width="14.7109375" style="8" customWidth="1"/>
    <col min="11" max="11" width="13.140625" style="8" customWidth="1"/>
    <col min="12" max="12" width="14.140625" style="8" customWidth="1"/>
    <col min="13" max="13" width="16.42578125" style="8" customWidth="1"/>
    <col min="14" max="14" width="14.42578125" style="8" customWidth="1"/>
    <col min="15" max="15" width="14" style="8" customWidth="1"/>
    <col min="16" max="17" width="8.7109375" style="8" bestFit="1" customWidth="1"/>
    <col min="18" max="18" width="10.28515625" style="8" bestFit="1" customWidth="1"/>
    <col min="19" max="20" width="11.5703125" style="8" bestFit="1" customWidth="1"/>
    <col min="21" max="21" width="10.28515625" style="8" bestFit="1" customWidth="1"/>
    <col min="22" max="23" width="8.7109375" style="8" bestFit="1" customWidth="1"/>
    <col min="24" max="24" width="9.140625" style="8" bestFit="1" customWidth="1"/>
    <col min="25" max="26" width="10.28515625" style="8" bestFit="1" customWidth="1"/>
    <col min="27" max="27" width="25.5703125" style="8" bestFit="1" customWidth="1"/>
    <col min="28" max="28" width="8.7109375" style="8" bestFit="1" customWidth="1"/>
    <col min="29" max="16384" width="8.7109375" style="8"/>
  </cols>
  <sheetData>
    <row r="1" spans="1:27" ht="18.75" x14ac:dyDescent="0.25">
      <c r="A1" s="164" t="s">
        <v>26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27" ht="18.75" x14ac:dyDescent="0.25">
      <c r="A2" s="164" t="s">
        <v>27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</row>
    <row r="4" spans="1:27" ht="30" customHeight="1" x14ac:dyDescent="0.25">
      <c r="A4" s="168" t="s">
        <v>28</v>
      </c>
      <c r="B4" s="168" t="s">
        <v>29</v>
      </c>
      <c r="C4" s="168" t="s">
        <v>30</v>
      </c>
      <c r="D4" s="168" t="s">
        <v>31</v>
      </c>
      <c r="E4" s="170"/>
      <c r="F4" s="168" t="s">
        <v>32</v>
      </c>
      <c r="G4" s="168" t="s">
        <v>33</v>
      </c>
      <c r="H4" s="171"/>
      <c r="I4" s="171"/>
      <c r="J4" s="170"/>
      <c r="K4" s="168" t="s">
        <v>34</v>
      </c>
      <c r="L4" s="171"/>
      <c r="M4" s="171"/>
      <c r="N4" s="171"/>
      <c r="O4" s="170"/>
      <c r="R4" s="165" t="s">
        <v>35</v>
      </c>
      <c r="S4" s="166"/>
      <c r="T4" s="166"/>
      <c r="U4" s="167"/>
      <c r="W4" s="165" t="s">
        <v>36</v>
      </c>
      <c r="X4" s="166"/>
      <c r="Y4" s="166"/>
      <c r="Z4" s="167"/>
    </row>
    <row r="5" spans="1:27" ht="47.25" x14ac:dyDescent="0.25">
      <c r="A5" s="169"/>
      <c r="B5" s="169"/>
      <c r="C5" s="169"/>
      <c r="D5" s="6" t="s">
        <v>37</v>
      </c>
      <c r="E5" s="6" t="s">
        <v>38</v>
      </c>
      <c r="F5" s="169"/>
      <c r="G5" s="6" t="s">
        <v>39</v>
      </c>
      <c r="H5" s="6" t="s">
        <v>40</v>
      </c>
      <c r="I5" s="6" t="s">
        <v>41</v>
      </c>
      <c r="J5" s="6" t="s">
        <v>42</v>
      </c>
      <c r="K5" s="6">
        <v>2020</v>
      </c>
      <c r="L5" s="6" t="s">
        <v>43</v>
      </c>
      <c r="M5" s="6">
        <v>2021</v>
      </c>
      <c r="N5" s="6">
        <v>2022</v>
      </c>
      <c r="O5" s="6">
        <v>2023</v>
      </c>
      <c r="R5" s="6">
        <v>2020</v>
      </c>
      <c r="S5" s="6">
        <v>2021</v>
      </c>
      <c r="T5" s="6">
        <v>2022</v>
      </c>
      <c r="U5" s="6">
        <v>2023</v>
      </c>
      <c r="W5" s="6">
        <v>2020</v>
      </c>
      <c r="X5" s="6">
        <v>2021</v>
      </c>
      <c r="Y5" s="6">
        <v>2022</v>
      </c>
      <c r="Z5" s="6">
        <v>2023</v>
      </c>
    </row>
    <row r="6" spans="1:2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spans="1:27" x14ac:dyDescent="0.25">
      <c r="A7" s="10" t="s">
        <v>44</v>
      </c>
      <c r="B7" s="9" t="s">
        <v>45</v>
      </c>
      <c r="C7" s="9" t="s">
        <v>45</v>
      </c>
      <c r="D7" s="9" t="s">
        <v>45</v>
      </c>
      <c r="E7" s="9" t="s">
        <v>45</v>
      </c>
      <c r="F7" s="11" t="s">
        <v>46</v>
      </c>
      <c r="G7" s="9" t="s">
        <v>45</v>
      </c>
      <c r="H7" s="9" t="s">
        <v>45</v>
      </c>
      <c r="I7" s="9" t="s">
        <v>45</v>
      </c>
      <c r="J7" s="9" t="s">
        <v>45</v>
      </c>
      <c r="K7" s="12">
        <f>K8+K10+K12+K16</f>
        <v>19383.96</v>
      </c>
      <c r="L7" s="12">
        <f>L8+L10+L12+L16</f>
        <v>201082.59999999998</v>
      </c>
      <c r="M7" s="12">
        <f>M8+M10+M12+M16</f>
        <v>101616.01999999999</v>
      </c>
      <c r="N7" s="12">
        <f>N8+N10+N12+N16</f>
        <v>99466.579999999987</v>
      </c>
      <c r="O7" s="12">
        <f>O8+O10+O12+O16</f>
        <v>0</v>
      </c>
      <c r="R7" s="13">
        <v>19383.96</v>
      </c>
      <c r="S7" s="13">
        <v>101616.02</v>
      </c>
      <c r="T7" s="13">
        <v>118603.66</v>
      </c>
      <c r="U7" s="13">
        <v>19375.77</v>
      </c>
      <c r="V7" s="13"/>
      <c r="W7" s="14">
        <f>R7-K7</f>
        <v>0</v>
      </c>
      <c r="X7" s="14">
        <f>S7-M7</f>
        <v>0</v>
      </c>
      <c r="Y7" s="15">
        <f>T7-N7</f>
        <v>19137.080000000016</v>
      </c>
      <c r="Z7" s="15">
        <f>U7-O7</f>
        <v>19375.77</v>
      </c>
      <c r="AA7" s="16" t="s">
        <v>47</v>
      </c>
    </row>
    <row r="8" spans="1:27" ht="31.5" x14ac:dyDescent="0.25">
      <c r="A8" s="17" t="s">
        <v>44</v>
      </c>
      <c r="B8" s="6">
        <v>40429</v>
      </c>
      <c r="C8" s="17" t="s">
        <v>45</v>
      </c>
      <c r="D8" s="17" t="s">
        <v>45</v>
      </c>
      <c r="E8" s="17" t="s">
        <v>45</v>
      </c>
      <c r="F8" s="18" t="s">
        <v>48</v>
      </c>
      <c r="G8" s="17" t="s">
        <v>45</v>
      </c>
      <c r="H8" s="17" t="s">
        <v>45</v>
      </c>
      <c r="I8" s="17" t="s">
        <v>45</v>
      </c>
      <c r="J8" s="17" t="s">
        <v>45</v>
      </c>
      <c r="K8" s="12">
        <f>K9</f>
        <v>0</v>
      </c>
      <c r="L8" s="12">
        <f t="shared" ref="L8:L23" si="0">SUM(M8:O8)</f>
        <v>1000</v>
      </c>
      <c r="M8" s="12">
        <f>M9</f>
        <v>1000</v>
      </c>
      <c r="N8" s="12">
        <f>N9</f>
        <v>0</v>
      </c>
      <c r="O8" s="12">
        <f>O9</f>
        <v>0</v>
      </c>
      <c r="R8" s="13"/>
      <c r="S8" s="13"/>
      <c r="T8" s="13">
        <v>1000</v>
      </c>
      <c r="U8" s="13">
        <v>1000</v>
      </c>
      <c r="V8" s="13"/>
      <c r="W8" s="13"/>
      <c r="X8" s="13"/>
      <c r="Y8" s="15">
        <f>T8-N8</f>
        <v>1000</v>
      </c>
      <c r="Z8" s="15">
        <f>U8-O8</f>
        <v>1000</v>
      </c>
      <c r="AA8" s="16" t="s">
        <v>47</v>
      </c>
    </row>
    <row r="9" spans="1:27" ht="31.5" x14ac:dyDescent="0.25">
      <c r="A9" s="17" t="s">
        <v>44</v>
      </c>
      <c r="B9" s="6">
        <v>40429</v>
      </c>
      <c r="C9" s="17" t="s">
        <v>49</v>
      </c>
      <c r="D9" s="17">
        <v>27300042</v>
      </c>
      <c r="E9" s="17" t="s">
        <v>50</v>
      </c>
      <c r="F9" s="18" t="s">
        <v>51</v>
      </c>
      <c r="G9" s="6" t="s">
        <v>52</v>
      </c>
      <c r="H9" s="6" t="s">
        <v>53</v>
      </c>
      <c r="I9" s="6">
        <v>3</v>
      </c>
      <c r="J9" s="17" t="s">
        <v>54</v>
      </c>
      <c r="K9" s="12">
        <v>0</v>
      </c>
      <c r="L9" s="12">
        <f t="shared" si="0"/>
        <v>1000</v>
      </c>
      <c r="M9" s="12">
        <v>1000</v>
      </c>
      <c r="N9" s="12">
        <v>0</v>
      </c>
      <c r="O9" s="12">
        <v>0</v>
      </c>
      <c r="R9" s="13"/>
      <c r="S9" s="13"/>
      <c r="T9" s="13"/>
      <c r="U9" s="13"/>
      <c r="V9" s="13"/>
      <c r="W9" s="13"/>
      <c r="X9" s="13"/>
      <c r="Y9" s="13"/>
      <c r="Z9" s="13"/>
    </row>
    <row r="10" spans="1:27" ht="110.25" x14ac:dyDescent="0.25">
      <c r="A10" s="17" t="s">
        <v>44</v>
      </c>
      <c r="B10" s="6">
        <v>60106</v>
      </c>
      <c r="C10" s="17" t="s">
        <v>45</v>
      </c>
      <c r="D10" s="17" t="s">
        <v>45</v>
      </c>
      <c r="E10" s="17" t="s">
        <v>45</v>
      </c>
      <c r="F10" s="19" t="s">
        <v>55</v>
      </c>
      <c r="G10" s="17" t="s">
        <v>45</v>
      </c>
      <c r="H10" s="17" t="s">
        <v>45</v>
      </c>
      <c r="I10" s="17" t="s">
        <v>45</v>
      </c>
      <c r="J10" s="17" t="s">
        <v>45</v>
      </c>
      <c r="K10" s="12">
        <f>K11</f>
        <v>0</v>
      </c>
      <c r="L10" s="12">
        <f t="shared" si="0"/>
        <v>21028.44</v>
      </c>
      <c r="M10" s="12">
        <f>M11</f>
        <v>21028.44</v>
      </c>
      <c r="N10" s="12">
        <f>N11</f>
        <v>0</v>
      </c>
      <c r="O10" s="12">
        <f>O11</f>
        <v>0</v>
      </c>
      <c r="R10" s="13"/>
      <c r="S10" s="13"/>
      <c r="T10" s="13">
        <v>18137.080000000002</v>
      </c>
      <c r="U10" s="13">
        <v>18375.77</v>
      </c>
      <c r="V10" s="13"/>
      <c r="W10" s="13"/>
      <c r="X10" s="13"/>
      <c r="Y10" s="15">
        <f>T10-N10</f>
        <v>18137.080000000002</v>
      </c>
      <c r="Z10" s="15">
        <f>U10-O10</f>
        <v>18375.77</v>
      </c>
      <c r="AA10" s="16" t="s">
        <v>47</v>
      </c>
    </row>
    <row r="11" spans="1:27" ht="31.5" x14ac:dyDescent="0.25">
      <c r="A11" s="17" t="s">
        <v>44</v>
      </c>
      <c r="B11" s="6">
        <v>60106</v>
      </c>
      <c r="C11" s="17" t="s">
        <v>49</v>
      </c>
      <c r="D11" s="17">
        <v>27300042</v>
      </c>
      <c r="E11" s="17" t="s">
        <v>50</v>
      </c>
      <c r="F11" s="19" t="s">
        <v>56</v>
      </c>
      <c r="G11" s="6" t="s">
        <v>57</v>
      </c>
      <c r="H11" s="6" t="s">
        <v>53</v>
      </c>
      <c r="I11" s="6">
        <v>15</v>
      </c>
      <c r="J11" s="17" t="s">
        <v>58</v>
      </c>
      <c r="K11" s="12">
        <v>0</v>
      </c>
      <c r="L11" s="12">
        <f t="shared" si="0"/>
        <v>21028.44</v>
      </c>
      <c r="M11" s="12">
        <v>21028.44</v>
      </c>
      <c r="N11" s="12">
        <v>0</v>
      </c>
      <c r="O11" s="12">
        <v>0</v>
      </c>
      <c r="R11" s="13"/>
      <c r="S11" s="13"/>
      <c r="T11" s="13"/>
      <c r="U11" s="13"/>
      <c r="V11" s="13"/>
      <c r="W11" s="13"/>
      <c r="X11" s="13"/>
      <c r="Y11" s="13"/>
      <c r="Z11" s="13"/>
    </row>
    <row r="12" spans="1:27" ht="63" x14ac:dyDescent="0.25">
      <c r="A12" s="17" t="s">
        <v>44</v>
      </c>
      <c r="B12" s="6" t="s">
        <v>59</v>
      </c>
      <c r="C12" s="17" t="s">
        <v>45</v>
      </c>
      <c r="D12" s="17" t="s">
        <v>45</v>
      </c>
      <c r="E12" s="17" t="s">
        <v>45</v>
      </c>
      <c r="F12" s="19" t="s">
        <v>60</v>
      </c>
      <c r="G12" s="17" t="s">
        <v>45</v>
      </c>
      <c r="H12" s="17" t="s">
        <v>45</v>
      </c>
      <c r="I12" s="17" t="s">
        <v>45</v>
      </c>
      <c r="J12" s="17" t="s">
        <v>45</v>
      </c>
      <c r="K12" s="12">
        <f>K13+K14+K15</f>
        <v>0</v>
      </c>
      <c r="L12" s="12">
        <f t="shared" si="0"/>
        <v>14385.94</v>
      </c>
      <c r="M12" s="12">
        <f>M13+M14+M15</f>
        <v>14385.94</v>
      </c>
      <c r="N12" s="12">
        <f>N13+N14+N15</f>
        <v>0</v>
      </c>
      <c r="O12" s="12">
        <f>O13+O14+O15</f>
        <v>0</v>
      </c>
      <c r="R12" s="13"/>
      <c r="S12" s="13"/>
      <c r="T12" s="13"/>
      <c r="U12" s="13"/>
      <c r="V12" s="13"/>
      <c r="W12" s="13"/>
      <c r="X12" s="13"/>
      <c r="Y12" s="13"/>
      <c r="Z12" s="13"/>
    </row>
    <row r="13" spans="1:27" ht="63" x14ac:dyDescent="0.25">
      <c r="A13" s="17" t="s">
        <v>44</v>
      </c>
      <c r="B13" s="6" t="s">
        <v>59</v>
      </c>
      <c r="C13" s="17" t="s">
        <v>49</v>
      </c>
      <c r="D13" s="17">
        <v>27300042</v>
      </c>
      <c r="E13" s="17" t="s">
        <v>50</v>
      </c>
      <c r="F13" s="19" t="s">
        <v>61</v>
      </c>
      <c r="G13" s="6" t="s">
        <v>52</v>
      </c>
      <c r="H13" s="6" t="s">
        <v>53</v>
      </c>
      <c r="I13" s="6">
        <v>1</v>
      </c>
      <c r="J13" s="17" t="s">
        <v>58</v>
      </c>
      <c r="K13" s="12">
        <v>0</v>
      </c>
      <c r="L13" s="12">
        <f t="shared" si="0"/>
        <v>4664.25</v>
      </c>
      <c r="M13" s="20">
        <v>4664.25</v>
      </c>
      <c r="N13" s="12">
        <v>0</v>
      </c>
      <c r="O13" s="12">
        <v>0</v>
      </c>
      <c r="R13" s="13"/>
      <c r="S13" s="13"/>
      <c r="T13" s="13"/>
      <c r="U13" s="13"/>
      <c r="V13" s="13"/>
      <c r="W13" s="13"/>
      <c r="X13" s="13"/>
      <c r="Y13" s="13"/>
      <c r="Z13" s="13"/>
    </row>
    <row r="14" spans="1:27" ht="78.75" x14ac:dyDescent="0.25">
      <c r="A14" s="17" t="s">
        <v>44</v>
      </c>
      <c r="B14" s="6" t="s">
        <v>59</v>
      </c>
      <c r="C14" s="17" t="s">
        <v>49</v>
      </c>
      <c r="D14" s="17">
        <v>27300042</v>
      </c>
      <c r="E14" s="17" t="s">
        <v>50</v>
      </c>
      <c r="F14" s="19" t="s">
        <v>62</v>
      </c>
      <c r="G14" s="6" t="s">
        <v>52</v>
      </c>
      <c r="H14" s="6" t="s">
        <v>53</v>
      </c>
      <c r="I14" s="6">
        <v>1</v>
      </c>
      <c r="J14" s="17" t="s">
        <v>63</v>
      </c>
      <c r="K14" s="12">
        <v>0</v>
      </c>
      <c r="L14" s="12">
        <f t="shared" si="0"/>
        <v>1500</v>
      </c>
      <c r="M14" s="12">
        <v>1500</v>
      </c>
      <c r="N14" s="12">
        <v>0</v>
      </c>
      <c r="O14" s="12">
        <v>0</v>
      </c>
      <c r="R14" s="13"/>
      <c r="S14" s="13"/>
      <c r="T14" s="13"/>
      <c r="U14" s="13"/>
      <c r="V14" s="13"/>
      <c r="W14" s="13"/>
      <c r="X14" s="13"/>
      <c r="Y14" s="13"/>
      <c r="Z14" s="13"/>
    </row>
    <row r="15" spans="1:27" ht="63" x14ac:dyDescent="0.25">
      <c r="A15" s="17" t="s">
        <v>44</v>
      </c>
      <c r="B15" s="6" t="s">
        <v>59</v>
      </c>
      <c r="C15" s="6">
        <v>164</v>
      </c>
      <c r="D15" s="17">
        <v>27302142</v>
      </c>
      <c r="E15" s="17" t="s">
        <v>64</v>
      </c>
      <c r="F15" s="19" t="s">
        <v>65</v>
      </c>
      <c r="G15" s="6" t="s">
        <v>52</v>
      </c>
      <c r="H15" s="6" t="s">
        <v>53</v>
      </c>
      <c r="I15" s="6">
        <v>1</v>
      </c>
      <c r="J15" s="17" t="s">
        <v>58</v>
      </c>
      <c r="K15" s="12">
        <v>0</v>
      </c>
      <c r="L15" s="12">
        <f t="shared" si="0"/>
        <v>8221.69</v>
      </c>
      <c r="M15" s="12">
        <v>8221.69</v>
      </c>
      <c r="N15" s="12">
        <v>0</v>
      </c>
      <c r="O15" s="12">
        <v>0</v>
      </c>
      <c r="R15" s="13"/>
      <c r="S15" s="13"/>
      <c r="T15" s="13"/>
      <c r="U15" s="13"/>
      <c r="V15" s="13"/>
      <c r="W15" s="13"/>
      <c r="X15" s="13"/>
      <c r="Y15" s="13"/>
      <c r="Z15" s="13"/>
    </row>
    <row r="16" spans="1:27" ht="47.25" x14ac:dyDescent="0.25">
      <c r="A16" s="17" t="s">
        <v>44</v>
      </c>
      <c r="B16" s="6" t="s">
        <v>66</v>
      </c>
      <c r="C16" s="17" t="s">
        <v>45</v>
      </c>
      <c r="D16" s="17" t="s">
        <v>45</v>
      </c>
      <c r="E16" s="17" t="s">
        <v>45</v>
      </c>
      <c r="F16" s="19" t="s">
        <v>67</v>
      </c>
      <c r="G16" s="17" t="s">
        <v>45</v>
      </c>
      <c r="H16" s="17" t="s">
        <v>45</v>
      </c>
      <c r="I16" s="17" t="s">
        <v>45</v>
      </c>
      <c r="J16" s="17" t="s">
        <v>45</v>
      </c>
      <c r="K16" s="12">
        <f>K17+K18+K19+K20</f>
        <v>19383.96</v>
      </c>
      <c r="L16" s="12">
        <f t="shared" si="0"/>
        <v>164668.21999999997</v>
      </c>
      <c r="M16" s="12">
        <f>M17+M18+M19+M20</f>
        <v>65201.64</v>
      </c>
      <c r="N16" s="12">
        <f>N17+N18+N19+N20</f>
        <v>99466.579999999987</v>
      </c>
      <c r="O16" s="12">
        <f>O17+O18+O19+O20</f>
        <v>0</v>
      </c>
      <c r="R16" s="13"/>
      <c r="S16" s="13"/>
      <c r="T16" s="13"/>
      <c r="U16" s="13"/>
      <c r="V16" s="13"/>
      <c r="W16" s="13"/>
      <c r="X16" s="13"/>
      <c r="Y16" s="13"/>
      <c r="Z16" s="13"/>
    </row>
    <row r="17" spans="1:27" ht="47.25" x14ac:dyDescent="0.25">
      <c r="A17" s="17" t="s">
        <v>44</v>
      </c>
      <c r="B17" s="6" t="s">
        <v>66</v>
      </c>
      <c r="C17" s="17" t="s">
        <v>49</v>
      </c>
      <c r="D17" s="17">
        <v>27300042</v>
      </c>
      <c r="E17" s="17" t="s">
        <v>50</v>
      </c>
      <c r="F17" s="19" t="s">
        <v>68</v>
      </c>
      <c r="G17" s="6" t="s">
        <v>57</v>
      </c>
      <c r="H17" s="6" t="s">
        <v>53</v>
      </c>
      <c r="I17" s="6">
        <v>1</v>
      </c>
      <c r="J17" s="17" t="s">
        <v>69</v>
      </c>
      <c r="K17" s="12">
        <v>0</v>
      </c>
      <c r="L17" s="12">
        <f t="shared" si="0"/>
        <v>15512.48</v>
      </c>
      <c r="M17" s="12">
        <v>5935.91</v>
      </c>
      <c r="N17" s="12">
        <v>9576.57</v>
      </c>
      <c r="O17" s="12">
        <v>0</v>
      </c>
      <c r="R17" s="13"/>
      <c r="S17" s="13"/>
      <c r="T17" s="13"/>
      <c r="U17" s="13"/>
      <c r="V17" s="13"/>
      <c r="W17" s="13"/>
      <c r="X17" s="13"/>
      <c r="Y17" s="13"/>
      <c r="Z17" s="13"/>
    </row>
    <row r="18" spans="1:27" ht="31.5" x14ac:dyDescent="0.25">
      <c r="A18" s="17" t="s">
        <v>44</v>
      </c>
      <c r="B18" s="6" t="s">
        <v>66</v>
      </c>
      <c r="C18" s="17" t="s">
        <v>49</v>
      </c>
      <c r="D18" s="17">
        <v>27300042</v>
      </c>
      <c r="E18" s="17" t="s">
        <v>50</v>
      </c>
      <c r="F18" s="19" t="s">
        <v>70</v>
      </c>
      <c r="G18" s="6" t="s">
        <v>57</v>
      </c>
      <c r="H18" s="6" t="s">
        <v>53</v>
      </c>
      <c r="I18" s="6">
        <v>1</v>
      </c>
      <c r="J18" s="17" t="s">
        <v>71</v>
      </c>
      <c r="K18" s="12">
        <v>18325.79</v>
      </c>
      <c r="L18" s="12">
        <f t="shared" si="0"/>
        <v>93240.42</v>
      </c>
      <c r="M18" s="12">
        <v>3350.41</v>
      </c>
      <c r="N18" s="12">
        <v>89890.01</v>
      </c>
      <c r="O18" s="12">
        <v>0</v>
      </c>
      <c r="R18" s="13"/>
      <c r="S18" s="13"/>
      <c r="T18" s="13"/>
      <c r="U18" s="13"/>
      <c r="V18" s="13"/>
      <c r="W18" s="13"/>
      <c r="X18" s="13"/>
      <c r="Y18" s="13"/>
      <c r="Z18" s="13"/>
    </row>
    <row r="19" spans="1:27" ht="47.25" x14ac:dyDescent="0.25">
      <c r="A19" s="17" t="s">
        <v>44</v>
      </c>
      <c r="B19" s="6" t="s">
        <v>66</v>
      </c>
      <c r="C19" s="17" t="s">
        <v>49</v>
      </c>
      <c r="D19" s="17">
        <v>27300042</v>
      </c>
      <c r="E19" s="17" t="s">
        <v>50</v>
      </c>
      <c r="F19" s="19" t="s">
        <v>72</v>
      </c>
      <c r="G19" s="6" t="s">
        <v>57</v>
      </c>
      <c r="H19" s="6" t="s">
        <v>53</v>
      </c>
      <c r="I19" s="6">
        <v>1</v>
      </c>
      <c r="J19" s="17" t="s">
        <v>63</v>
      </c>
      <c r="K19" s="12">
        <v>0</v>
      </c>
      <c r="L19" s="12">
        <f t="shared" si="0"/>
        <v>3093</v>
      </c>
      <c r="M19" s="12">
        <v>3093</v>
      </c>
      <c r="N19" s="12">
        <v>0</v>
      </c>
      <c r="O19" s="12">
        <v>0</v>
      </c>
      <c r="R19" s="13"/>
      <c r="S19" s="13"/>
      <c r="T19" s="13"/>
      <c r="U19" s="13"/>
      <c r="V19" s="13"/>
      <c r="W19" s="13"/>
      <c r="X19" s="13"/>
      <c r="Y19" s="13"/>
      <c r="Z19" s="13"/>
    </row>
    <row r="20" spans="1:27" ht="47.25" x14ac:dyDescent="0.25">
      <c r="A20" s="17" t="s">
        <v>44</v>
      </c>
      <c r="B20" s="6" t="s">
        <v>66</v>
      </c>
      <c r="C20" s="17" t="s">
        <v>49</v>
      </c>
      <c r="D20" s="17">
        <v>27300042</v>
      </c>
      <c r="E20" s="17" t="s">
        <v>50</v>
      </c>
      <c r="F20" s="19" t="s">
        <v>73</v>
      </c>
      <c r="G20" s="6" t="s">
        <v>57</v>
      </c>
      <c r="H20" s="6" t="s">
        <v>53</v>
      </c>
      <c r="I20" s="6">
        <v>1</v>
      </c>
      <c r="J20" s="17" t="s">
        <v>74</v>
      </c>
      <c r="K20" s="12">
        <v>1058.17</v>
      </c>
      <c r="L20" s="12">
        <f t="shared" si="0"/>
        <v>52822.32</v>
      </c>
      <c r="M20" s="12">
        <v>52822.32</v>
      </c>
      <c r="N20" s="12">
        <v>0</v>
      </c>
      <c r="O20" s="12">
        <v>0</v>
      </c>
      <c r="R20" s="13"/>
      <c r="S20" s="13"/>
      <c r="T20" s="13"/>
      <c r="U20" s="13"/>
      <c r="V20" s="13"/>
      <c r="W20" s="13"/>
      <c r="X20" s="13"/>
      <c r="Y20" s="13"/>
      <c r="Z20" s="13"/>
    </row>
    <row r="21" spans="1:27" x14ac:dyDescent="0.25">
      <c r="A21" s="17" t="s">
        <v>75</v>
      </c>
      <c r="B21" s="17" t="s">
        <v>45</v>
      </c>
      <c r="C21" s="17" t="s">
        <v>45</v>
      </c>
      <c r="D21" s="17" t="s">
        <v>45</v>
      </c>
      <c r="E21" s="17" t="s">
        <v>45</v>
      </c>
      <c r="F21" s="19" t="s">
        <v>76</v>
      </c>
      <c r="G21" s="17" t="s">
        <v>45</v>
      </c>
      <c r="H21" s="17" t="s">
        <v>45</v>
      </c>
      <c r="I21" s="17" t="s">
        <v>45</v>
      </c>
      <c r="J21" s="17" t="s">
        <v>45</v>
      </c>
      <c r="K21" s="12">
        <f>K22</f>
        <v>0</v>
      </c>
      <c r="L21" s="12">
        <f t="shared" si="0"/>
        <v>1271.8</v>
      </c>
      <c r="M21" s="12">
        <f t="shared" ref="M21:O22" si="1">M22</f>
        <v>1271.8</v>
      </c>
      <c r="N21" s="12">
        <f t="shared" si="1"/>
        <v>0</v>
      </c>
      <c r="O21" s="12">
        <f t="shared" si="1"/>
        <v>0</v>
      </c>
      <c r="R21" s="13">
        <v>0</v>
      </c>
      <c r="S21" s="13">
        <v>1271.8</v>
      </c>
      <c r="T21" s="13">
        <v>1366</v>
      </c>
      <c r="U21" s="13">
        <v>1460.2</v>
      </c>
      <c r="V21" s="13"/>
      <c r="W21" s="14">
        <f>R21-K21</f>
        <v>0</v>
      </c>
      <c r="X21" s="14">
        <f>S21-M21</f>
        <v>0</v>
      </c>
      <c r="Y21" s="15">
        <f>T21-N21</f>
        <v>1366</v>
      </c>
      <c r="Z21" s="15">
        <f>U21-O21</f>
        <v>1460.2</v>
      </c>
      <c r="AA21" s="16" t="s">
        <v>47</v>
      </c>
    </row>
    <row r="22" spans="1:27" ht="31.5" x14ac:dyDescent="0.25">
      <c r="A22" s="17" t="s">
        <v>75</v>
      </c>
      <c r="B22" s="6">
        <v>40207</v>
      </c>
      <c r="C22" s="17" t="s">
        <v>45</v>
      </c>
      <c r="D22" s="17" t="s">
        <v>45</v>
      </c>
      <c r="E22" s="17" t="s">
        <v>45</v>
      </c>
      <c r="F22" s="18" t="s">
        <v>77</v>
      </c>
      <c r="G22" s="17" t="s">
        <v>45</v>
      </c>
      <c r="H22" s="17" t="s">
        <v>45</v>
      </c>
      <c r="I22" s="17" t="s">
        <v>45</v>
      </c>
      <c r="J22" s="17" t="s">
        <v>45</v>
      </c>
      <c r="K22" s="12">
        <f>K23</f>
        <v>0</v>
      </c>
      <c r="L22" s="12">
        <f t="shared" si="0"/>
        <v>1271.8</v>
      </c>
      <c r="M22" s="12">
        <f t="shared" si="1"/>
        <v>1271.8</v>
      </c>
      <c r="N22" s="12">
        <f t="shared" si="1"/>
        <v>0</v>
      </c>
      <c r="O22" s="12">
        <f t="shared" si="1"/>
        <v>0</v>
      </c>
      <c r="R22" s="13"/>
      <c r="S22" s="13"/>
      <c r="T22" s="13"/>
      <c r="U22" s="13"/>
      <c r="V22" s="13"/>
      <c r="W22" s="13"/>
      <c r="X22" s="13"/>
      <c r="Y22" s="13"/>
      <c r="Z22" s="13"/>
    </row>
    <row r="23" spans="1:27" ht="110.25" x14ac:dyDescent="0.25">
      <c r="A23" s="17" t="s">
        <v>75</v>
      </c>
      <c r="B23" s="6">
        <v>40207</v>
      </c>
      <c r="C23" s="6">
        <v>38</v>
      </c>
      <c r="D23" s="17">
        <v>27300042</v>
      </c>
      <c r="E23" s="17" t="s">
        <v>64</v>
      </c>
      <c r="F23" s="18" t="s">
        <v>78</v>
      </c>
      <c r="G23" s="6" t="s">
        <v>57</v>
      </c>
      <c r="H23" s="6" t="s">
        <v>53</v>
      </c>
      <c r="I23" s="6">
        <v>29</v>
      </c>
      <c r="J23" s="17" t="s">
        <v>58</v>
      </c>
      <c r="K23" s="12">
        <v>0</v>
      </c>
      <c r="L23" s="12">
        <f t="shared" si="0"/>
        <v>1271.8</v>
      </c>
      <c r="M23" s="12">
        <v>1271.8</v>
      </c>
      <c r="N23" s="12">
        <v>0</v>
      </c>
      <c r="O23" s="12">
        <v>0</v>
      </c>
      <c r="R23" s="13"/>
      <c r="S23" s="13"/>
      <c r="T23" s="13"/>
      <c r="U23" s="13"/>
      <c r="V23" s="13"/>
      <c r="W23" s="13"/>
      <c r="X23" s="13"/>
      <c r="Y23" s="13"/>
      <c r="Z23" s="13"/>
    </row>
  </sheetData>
  <autoFilter ref="A6:AA23" xr:uid="{00000000-0009-0000-0000-000002000000}"/>
  <mergeCells count="11">
    <mergeCell ref="A1:O1"/>
    <mergeCell ref="A2:O2"/>
    <mergeCell ref="D4:E4"/>
    <mergeCell ref="G4:J4"/>
    <mergeCell ref="K4:O4"/>
    <mergeCell ref="R4:U4"/>
    <mergeCell ref="W4:Z4"/>
    <mergeCell ref="A4:A5"/>
    <mergeCell ref="B4:B5"/>
    <mergeCell ref="C4:C5"/>
    <mergeCell ref="F4:F5"/>
  </mergeCells>
  <pageMargins left="0.74803149700164795" right="0.74803149700164795" top="0.98425197601318404" bottom="0.98425197601318404" header="0.51181101799011197" footer="0.51181101799011197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U71"/>
  <sheetViews>
    <sheetView tabSelected="1" view="pageLayout" topLeftCell="A25" zoomScale="85" zoomScaleNormal="70" zoomScaleSheetLayoutView="40" zoomScalePageLayoutView="85" workbookViewId="0">
      <selection activeCell="F34" sqref="F34:F35"/>
    </sheetView>
  </sheetViews>
  <sheetFormatPr defaultColWidth="8.7109375" defaultRowHeight="15.75" x14ac:dyDescent="0.25"/>
  <cols>
    <col min="1" max="1" width="13.5703125" style="8" customWidth="1"/>
    <col min="2" max="2" width="15.7109375" style="8" customWidth="1"/>
    <col min="3" max="4" width="19" style="8" hidden="1" customWidth="1"/>
    <col min="5" max="5" width="13.5703125" style="8" customWidth="1"/>
    <col min="6" max="6" width="75.7109375" style="8" customWidth="1"/>
    <col min="7" max="7" width="28.85546875" style="8" customWidth="1"/>
    <col min="8" max="8" width="11" style="8" customWidth="1"/>
    <col min="9" max="9" width="13.140625" style="8" bestFit="1" customWidth="1"/>
    <col min="10" max="10" width="19.42578125" style="8" customWidth="1"/>
    <col min="11" max="12" width="13.140625" style="8" bestFit="1" customWidth="1"/>
    <col min="13" max="13" width="3.85546875" style="8" hidden="1" customWidth="1"/>
    <col min="14" max="14" width="2.5703125" style="8" hidden="1" customWidth="1"/>
    <col min="15" max="15" width="16.42578125" style="8" customWidth="1"/>
    <col min="16" max="16" width="14.42578125" style="8" customWidth="1"/>
    <col min="17" max="17" width="14.85546875" style="8" customWidth="1"/>
    <col min="18" max="18" width="80.42578125" style="21" hidden="1" customWidth="1"/>
    <col min="19" max="19" width="10.28515625" style="22" hidden="1" customWidth="1"/>
    <col min="20" max="21" width="11.5703125" style="22" hidden="1" customWidth="1"/>
    <col min="22" max="22" width="10.28515625" style="22" hidden="1" customWidth="1"/>
    <col min="23" max="24" width="8.7109375" style="22" hidden="1" bestFit="1" customWidth="1"/>
    <col min="25" max="25" width="9.140625" style="22" hidden="1" customWidth="1"/>
    <col min="26" max="27" width="10.28515625" style="22" hidden="1" customWidth="1"/>
    <col min="28" max="28" width="25.5703125" style="22" hidden="1" customWidth="1"/>
    <col min="29" max="29" width="26.85546875" style="22" customWidth="1"/>
    <col min="30" max="30" width="17.28515625" style="22" customWidth="1"/>
    <col min="31" max="31" width="16" style="22" customWidth="1"/>
    <col min="32" max="32" width="13.5703125" style="22" customWidth="1"/>
    <col min="33" max="33" width="8.7109375" style="22" bestFit="1" customWidth="1"/>
    <col min="34" max="34" width="12.28515625" style="22" bestFit="1" customWidth="1"/>
    <col min="35" max="35" width="9.140625" style="22" bestFit="1" customWidth="1"/>
    <col min="36" max="46" width="8.7109375" style="22" bestFit="1" customWidth="1"/>
    <col min="47" max="47" width="8.7109375" style="8" bestFit="1" customWidth="1"/>
    <col min="48" max="16384" width="8.7109375" style="8"/>
  </cols>
  <sheetData>
    <row r="1" spans="1:47" s="22" customFormat="1" ht="120" customHeight="1" x14ac:dyDescent="0.3">
      <c r="A1" s="1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8"/>
      <c r="O1" s="232" t="s">
        <v>79</v>
      </c>
      <c r="P1" s="232"/>
      <c r="Q1" s="232"/>
      <c r="R1" s="24"/>
      <c r="AU1" s="8"/>
    </row>
    <row r="2" spans="1:47" s="22" customFormat="1" ht="18.75" customHeight="1" x14ac:dyDescent="0.3">
      <c r="A2" s="1"/>
      <c r="B2" s="23"/>
      <c r="C2" s="23"/>
      <c r="D2" s="23"/>
      <c r="E2" s="23"/>
      <c r="F2" s="164" t="s">
        <v>26</v>
      </c>
      <c r="G2" s="164"/>
      <c r="H2" s="164"/>
      <c r="I2" s="164"/>
      <c r="J2" s="164"/>
      <c r="K2" s="164"/>
      <c r="L2" s="164"/>
      <c r="M2" s="164"/>
      <c r="N2" s="25"/>
      <c r="O2" s="26"/>
      <c r="P2" s="26"/>
      <c r="Q2" s="26"/>
      <c r="R2" s="27"/>
      <c r="AU2" s="8"/>
    </row>
    <row r="3" spans="1:47" s="22" customFormat="1" ht="18.75" x14ac:dyDescent="0.25">
      <c r="A3" s="164" t="s">
        <v>80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8"/>
      <c r="R3" s="21"/>
      <c r="AU3" s="8"/>
    </row>
    <row r="4" spans="1:47" ht="10.5" customHeight="1" x14ac:dyDescent="0.25"/>
    <row r="5" spans="1:47" s="22" customFormat="1" ht="20.25" customHeight="1" x14ac:dyDescent="0.25">
      <c r="A5" s="168" t="s">
        <v>28</v>
      </c>
      <c r="B5" s="168" t="s">
        <v>29</v>
      </c>
      <c r="C5" s="168" t="s">
        <v>30</v>
      </c>
      <c r="D5" s="6" t="s">
        <v>31</v>
      </c>
      <c r="E5" s="168" t="s">
        <v>31</v>
      </c>
      <c r="F5" s="168" t="s">
        <v>32</v>
      </c>
      <c r="G5" s="168" t="s">
        <v>33</v>
      </c>
      <c r="H5" s="171"/>
      <c r="I5" s="171"/>
      <c r="J5" s="171"/>
      <c r="K5" s="171"/>
      <c r="L5" s="170"/>
      <c r="M5" s="168" t="s">
        <v>81</v>
      </c>
      <c r="N5" s="200"/>
      <c r="O5" s="200"/>
      <c r="P5" s="200"/>
      <c r="Q5" s="201"/>
      <c r="R5" s="183" t="s">
        <v>82</v>
      </c>
      <c r="S5" s="186" t="s">
        <v>35</v>
      </c>
      <c r="T5" s="184"/>
      <c r="U5" s="184"/>
      <c r="V5" s="185"/>
      <c r="X5" s="183" t="s">
        <v>36</v>
      </c>
      <c r="Y5" s="184"/>
      <c r="Z5" s="184"/>
      <c r="AA5" s="185"/>
      <c r="AU5" s="8"/>
    </row>
    <row r="6" spans="1:47" s="22" customFormat="1" ht="23.25" customHeight="1" x14ac:dyDescent="0.25">
      <c r="A6" s="197"/>
      <c r="B6" s="197"/>
      <c r="C6" s="197"/>
      <c r="D6" s="6"/>
      <c r="E6" s="197"/>
      <c r="F6" s="197"/>
      <c r="G6" s="168" t="s">
        <v>39</v>
      </c>
      <c r="H6" s="168" t="s">
        <v>40</v>
      </c>
      <c r="I6" s="168" t="s">
        <v>41</v>
      </c>
      <c r="J6" s="171"/>
      <c r="K6" s="171"/>
      <c r="L6" s="170"/>
      <c r="M6" s="202"/>
      <c r="N6" s="203"/>
      <c r="O6" s="203"/>
      <c r="P6" s="203"/>
      <c r="Q6" s="204"/>
      <c r="R6" s="198"/>
      <c r="S6" s="104"/>
      <c r="T6" s="28"/>
      <c r="U6" s="28"/>
      <c r="V6" s="28"/>
      <c r="X6" s="28"/>
      <c r="Y6" s="28"/>
      <c r="Z6" s="28"/>
      <c r="AA6" s="28"/>
      <c r="AU6" s="8"/>
    </row>
    <row r="7" spans="1:47" s="22" customFormat="1" ht="22.5" customHeight="1" x14ac:dyDescent="0.25">
      <c r="A7" s="197"/>
      <c r="B7" s="197"/>
      <c r="C7" s="197"/>
      <c r="D7" s="6"/>
      <c r="E7" s="197"/>
      <c r="F7" s="197"/>
      <c r="G7" s="197"/>
      <c r="H7" s="197"/>
      <c r="I7" s="168" t="s">
        <v>83</v>
      </c>
      <c r="J7" s="170"/>
      <c r="K7" s="168" t="s">
        <v>84</v>
      </c>
      <c r="L7" s="168" t="s">
        <v>85</v>
      </c>
      <c r="M7" s="205"/>
      <c r="N7" s="206"/>
      <c r="O7" s="206"/>
      <c r="P7" s="206"/>
      <c r="Q7" s="207"/>
      <c r="R7" s="199"/>
      <c r="S7" s="104"/>
      <c r="T7" s="28"/>
      <c r="U7" s="28"/>
      <c r="V7" s="28"/>
      <c r="X7" s="28"/>
      <c r="Y7" s="28"/>
      <c r="Z7" s="28"/>
      <c r="AA7" s="28"/>
      <c r="AU7" s="8"/>
    </row>
    <row r="8" spans="1:47" s="22" customFormat="1" ht="43.5" customHeight="1" x14ac:dyDescent="0.25">
      <c r="A8" s="169"/>
      <c r="B8" s="169"/>
      <c r="C8" s="169"/>
      <c r="D8" s="6" t="s">
        <v>37</v>
      </c>
      <c r="E8" s="169"/>
      <c r="F8" s="169"/>
      <c r="G8" s="169"/>
      <c r="H8" s="169"/>
      <c r="I8" s="6"/>
      <c r="J8" s="6" t="s">
        <v>42</v>
      </c>
      <c r="K8" s="169"/>
      <c r="L8" s="169"/>
      <c r="M8" s="6">
        <v>2020</v>
      </c>
      <c r="N8" s="6" t="s">
        <v>43</v>
      </c>
      <c r="O8" s="6" t="s">
        <v>83</v>
      </c>
      <c r="P8" s="6" t="s">
        <v>84</v>
      </c>
      <c r="Q8" s="6" t="s">
        <v>85</v>
      </c>
      <c r="R8" s="95"/>
      <c r="S8" s="105">
        <v>2020</v>
      </c>
      <c r="T8" s="29">
        <v>2021</v>
      </c>
      <c r="U8" s="29">
        <v>2022</v>
      </c>
      <c r="V8" s="29">
        <v>2023</v>
      </c>
      <c r="X8" s="29">
        <v>2020</v>
      </c>
      <c r="Y8" s="29">
        <v>2021</v>
      </c>
      <c r="Z8" s="29">
        <v>2022</v>
      </c>
      <c r="AA8" s="29">
        <v>2023</v>
      </c>
      <c r="AU8" s="8"/>
    </row>
    <row r="9" spans="1:47" s="22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3</v>
      </c>
      <c r="F9" s="6">
        <v>4</v>
      </c>
      <c r="G9" s="6">
        <v>5</v>
      </c>
      <c r="H9" s="6">
        <v>6</v>
      </c>
      <c r="I9" s="6">
        <v>7</v>
      </c>
      <c r="J9" s="6">
        <v>8</v>
      </c>
      <c r="K9" s="6">
        <v>9</v>
      </c>
      <c r="L9" s="6">
        <v>10</v>
      </c>
      <c r="M9" s="6">
        <v>11</v>
      </c>
      <c r="N9" s="6">
        <v>12</v>
      </c>
      <c r="O9" s="6">
        <v>11</v>
      </c>
      <c r="P9" s="6">
        <v>12</v>
      </c>
      <c r="Q9" s="6">
        <v>13</v>
      </c>
      <c r="R9" s="95"/>
      <c r="AU9" s="8"/>
    </row>
    <row r="10" spans="1:47" s="22" customFormat="1" ht="22.5" customHeight="1" x14ac:dyDescent="0.25">
      <c r="A10" s="121" t="s">
        <v>45</v>
      </c>
      <c r="B10" s="121" t="s">
        <v>45</v>
      </c>
      <c r="C10" s="121"/>
      <c r="D10" s="121"/>
      <c r="E10" s="121" t="s">
        <v>45</v>
      </c>
      <c r="F10" s="122" t="s">
        <v>270</v>
      </c>
      <c r="G10" s="121" t="s">
        <v>45</v>
      </c>
      <c r="H10" s="121" t="s">
        <v>45</v>
      </c>
      <c r="I10" s="121" t="s">
        <v>45</v>
      </c>
      <c r="J10" s="121" t="s">
        <v>45</v>
      </c>
      <c r="K10" s="121" t="s">
        <v>45</v>
      </c>
      <c r="L10" s="121" t="s">
        <v>45</v>
      </c>
      <c r="M10" s="135"/>
      <c r="N10" s="135"/>
      <c r="O10" s="136">
        <f>O11+O12+O49+O52+O53+O58</f>
        <v>348648.48</v>
      </c>
      <c r="P10" s="136">
        <f>P11+P12+P49+P52+P53+P58</f>
        <v>460230.05</v>
      </c>
      <c r="Q10" s="136">
        <f>Q11+Q12+Q49+Q52+Q53+Q58</f>
        <v>8084</v>
      </c>
      <c r="R10" s="131"/>
      <c r="S10" s="13"/>
      <c r="T10" s="13"/>
      <c r="U10" s="13"/>
      <c r="V10" s="13"/>
      <c r="W10" s="13"/>
      <c r="X10" s="13"/>
      <c r="Y10" s="13"/>
      <c r="Z10" s="13"/>
      <c r="AA10" s="13"/>
      <c r="AU10" s="8"/>
    </row>
    <row r="11" spans="1:47" s="22" customFormat="1" ht="19.5" customHeight="1" x14ac:dyDescent="0.25">
      <c r="A11" s="182" t="s">
        <v>44</v>
      </c>
      <c r="B11" s="182" t="s">
        <v>45</v>
      </c>
      <c r="C11" s="182" t="s">
        <v>45</v>
      </c>
      <c r="D11" s="182" t="s">
        <v>45</v>
      </c>
      <c r="E11" s="182" t="s">
        <v>45</v>
      </c>
      <c r="F11" s="193" t="s">
        <v>46</v>
      </c>
      <c r="G11" s="126" t="s">
        <v>52</v>
      </c>
      <c r="H11" s="127" t="s">
        <v>53</v>
      </c>
      <c r="I11" s="137">
        <f>I13+I30</f>
        <v>3</v>
      </c>
      <c r="J11" s="182" t="s">
        <v>45</v>
      </c>
      <c r="K11" s="137">
        <f>K13+K30</f>
        <v>7</v>
      </c>
      <c r="L11" s="137">
        <f>L13+L30</f>
        <v>1</v>
      </c>
      <c r="M11" s="215" t="e">
        <f>M13+M15+M30+#REF!</f>
        <v>#REF!</v>
      </c>
      <c r="N11" s="215">
        <f>O11+P11+Q11</f>
        <v>43673.5</v>
      </c>
      <c r="O11" s="130">
        <f>O13+O30</f>
        <v>10179.58</v>
      </c>
      <c r="P11" s="130">
        <f>P13+P30</f>
        <v>30168.92</v>
      </c>
      <c r="Q11" s="130">
        <f>Q13+Q30</f>
        <v>3325</v>
      </c>
      <c r="R11" s="131"/>
      <c r="S11" s="13">
        <v>19383.96</v>
      </c>
      <c r="T11" s="13">
        <v>101616.02</v>
      </c>
      <c r="U11" s="13">
        <v>118603.66</v>
      </c>
      <c r="V11" s="13">
        <v>19375.77</v>
      </c>
      <c r="W11" s="13"/>
      <c r="X11" s="13" t="e">
        <f>S11-M11</f>
        <v>#REF!</v>
      </c>
      <c r="Y11" s="13">
        <f>T11-O11</f>
        <v>91436.44</v>
      </c>
      <c r="Z11" s="13">
        <f>U11-P11</f>
        <v>88434.74</v>
      </c>
      <c r="AA11" s="13" t="e">
        <f>V11-#REF!</f>
        <v>#REF!</v>
      </c>
      <c r="AB11" s="35" t="s">
        <v>47</v>
      </c>
    </row>
    <row r="12" spans="1:47" s="22" customFormat="1" ht="21" customHeight="1" x14ac:dyDescent="0.25">
      <c r="A12" s="179"/>
      <c r="B12" s="179"/>
      <c r="C12" s="179"/>
      <c r="D12" s="179"/>
      <c r="E12" s="179"/>
      <c r="F12" s="194"/>
      <c r="G12" s="126" t="s">
        <v>57</v>
      </c>
      <c r="H12" s="127" t="s">
        <v>53</v>
      </c>
      <c r="I12" s="137">
        <f>I15+I17+I31</f>
        <v>22</v>
      </c>
      <c r="J12" s="179"/>
      <c r="K12" s="137">
        <f>K15+K17+K31</f>
        <v>9</v>
      </c>
      <c r="L12" s="137">
        <f>L15+L17+L31</f>
        <v>4</v>
      </c>
      <c r="M12" s="216"/>
      <c r="N12" s="216"/>
      <c r="O12" s="130">
        <f>O15+O17+O31</f>
        <v>331609.98</v>
      </c>
      <c r="P12" s="130">
        <f>P15+P17+P31</f>
        <v>419171.13</v>
      </c>
      <c r="Q12" s="130">
        <f>Q15+Q17+Q31</f>
        <v>2769</v>
      </c>
      <c r="R12" s="131"/>
      <c r="S12" s="13"/>
      <c r="T12" s="13"/>
      <c r="U12" s="13"/>
      <c r="V12" s="13"/>
      <c r="W12" s="13"/>
      <c r="X12" s="13"/>
      <c r="Y12" s="13"/>
      <c r="Z12" s="13"/>
      <c r="AA12" s="13"/>
      <c r="AB12" s="35"/>
      <c r="AU12" s="8"/>
    </row>
    <row r="13" spans="1:47" s="22" customFormat="1" ht="42.75" customHeight="1" x14ac:dyDescent="0.25">
      <c r="A13" s="125" t="s">
        <v>44</v>
      </c>
      <c r="B13" s="127">
        <v>185211</v>
      </c>
      <c r="C13" s="125" t="s">
        <v>45</v>
      </c>
      <c r="D13" s="125" t="s">
        <v>45</v>
      </c>
      <c r="E13" s="125" t="s">
        <v>45</v>
      </c>
      <c r="F13" s="126" t="s">
        <v>48</v>
      </c>
      <c r="G13" s="126" t="s">
        <v>52</v>
      </c>
      <c r="H13" s="127" t="s">
        <v>53</v>
      </c>
      <c r="I13" s="132">
        <f>I14</f>
        <v>1</v>
      </c>
      <c r="J13" s="129" t="s">
        <v>45</v>
      </c>
      <c r="K13" s="132" t="str">
        <f>K14</f>
        <v>1</v>
      </c>
      <c r="L13" s="132" t="str">
        <f>L14</f>
        <v>1</v>
      </c>
      <c r="M13" s="133">
        <f>M14</f>
        <v>0</v>
      </c>
      <c r="N13" s="133">
        <f t="shared" ref="N13:N18" si="0">SUM(O13:Q13)</f>
        <v>8316.67</v>
      </c>
      <c r="O13" s="130">
        <f>O14</f>
        <v>1666.67</v>
      </c>
      <c r="P13" s="130">
        <v>3325</v>
      </c>
      <c r="Q13" s="130">
        <v>3325</v>
      </c>
      <c r="R13" s="131"/>
      <c r="S13" s="13"/>
      <c r="T13" s="13"/>
      <c r="U13" s="13">
        <v>1000</v>
      </c>
      <c r="V13" s="13">
        <v>1000</v>
      </c>
      <c r="W13" s="13"/>
      <c r="X13" s="13"/>
      <c r="Y13" s="13"/>
      <c r="Z13" s="13">
        <f>U13-P13</f>
        <v>-2325</v>
      </c>
      <c r="AA13" s="13" t="e">
        <f>V13-#REF!</f>
        <v>#REF!</v>
      </c>
      <c r="AB13" s="35" t="s">
        <v>47</v>
      </c>
      <c r="AU13" s="8"/>
    </row>
    <row r="14" spans="1:47" s="22" customFormat="1" ht="42.75" customHeight="1" x14ac:dyDescent="0.25">
      <c r="A14" s="138" t="s">
        <v>44</v>
      </c>
      <c r="B14" s="123">
        <v>185211</v>
      </c>
      <c r="C14" s="138" t="s">
        <v>49</v>
      </c>
      <c r="D14" s="138">
        <v>27300042</v>
      </c>
      <c r="E14" s="138" t="s">
        <v>86</v>
      </c>
      <c r="F14" s="139" t="s">
        <v>51</v>
      </c>
      <c r="G14" s="139" t="s">
        <v>52</v>
      </c>
      <c r="H14" s="123" t="s">
        <v>53</v>
      </c>
      <c r="I14" s="134">
        <v>1</v>
      </c>
      <c r="J14" s="140">
        <v>45170</v>
      </c>
      <c r="K14" s="138" t="s">
        <v>87</v>
      </c>
      <c r="L14" s="138" t="s">
        <v>87</v>
      </c>
      <c r="M14" s="133">
        <v>0</v>
      </c>
      <c r="N14" s="133">
        <f t="shared" si="0"/>
        <v>8316.67</v>
      </c>
      <c r="O14" s="133">
        <v>1666.67</v>
      </c>
      <c r="P14" s="133">
        <v>3325</v>
      </c>
      <c r="Q14" s="133">
        <v>3325</v>
      </c>
      <c r="R14" s="131"/>
      <c r="S14" s="13"/>
      <c r="T14" s="13"/>
      <c r="U14" s="13"/>
      <c r="V14" s="13"/>
      <c r="W14" s="13"/>
      <c r="X14" s="13"/>
      <c r="Y14" s="13"/>
      <c r="Z14" s="13"/>
      <c r="AA14" s="13"/>
      <c r="AU14" s="8"/>
    </row>
    <row r="15" spans="1:47" s="22" customFormat="1" ht="87.75" customHeight="1" x14ac:dyDescent="0.25">
      <c r="A15" s="30" t="s">
        <v>44</v>
      </c>
      <c r="B15" s="32">
        <v>185233</v>
      </c>
      <c r="C15" s="30" t="s">
        <v>45</v>
      </c>
      <c r="D15" s="30" t="s">
        <v>45</v>
      </c>
      <c r="E15" s="30" t="s">
        <v>45</v>
      </c>
      <c r="F15" s="31" t="s">
        <v>88</v>
      </c>
      <c r="G15" s="31" t="s">
        <v>57</v>
      </c>
      <c r="H15" s="32" t="s">
        <v>53</v>
      </c>
      <c r="I15" s="36">
        <f>I16</f>
        <v>8</v>
      </c>
      <c r="J15" s="129" t="s">
        <v>45</v>
      </c>
      <c r="K15" s="36" t="str">
        <f>K16</f>
        <v>6</v>
      </c>
      <c r="L15" s="36" t="str">
        <f>L16</f>
        <v>4</v>
      </c>
      <c r="M15" s="34">
        <f>M16</f>
        <v>0</v>
      </c>
      <c r="N15" s="34">
        <f t="shared" si="0"/>
        <v>32892.729999999996</v>
      </c>
      <c r="O15" s="34">
        <f>O16</f>
        <v>19143.73</v>
      </c>
      <c r="P15" s="34">
        <f>P16</f>
        <v>10980</v>
      </c>
      <c r="Q15" s="41">
        <f>Q16</f>
        <v>2769</v>
      </c>
      <c r="R15" s="95"/>
      <c r="S15" s="13"/>
      <c r="T15" s="13"/>
      <c r="U15" s="13"/>
      <c r="V15" s="13"/>
      <c r="W15" s="13"/>
      <c r="X15" s="13"/>
      <c r="Y15" s="13"/>
      <c r="Z15" s="13"/>
      <c r="AA15" s="13"/>
      <c r="AB15" s="13"/>
      <c r="AU15" s="8"/>
    </row>
    <row r="16" spans="1:47" s="22" customFormat="1" ht="27.75" customHeight="1" x14ac:dyDescent="0.25">
      <c r="A16" s="17" t="s">
        <v>44</v>
      </c>
      <c r="B16" s="6">
        <v>185233</v>
      </c>
      <c r="C16" s="17" t="s">
        <v>49</v>
      </c>
      <c r="D16" s="17">
        <v>27300042</v>
      </c>
      <c r="E16" s="17" t="s">
        <v>86</v>
      </c>
      <c r="F16" s="38" t="s">
        <v>56</v>
      </c>
      <c r="G16" s="38" t="s">
        <v>57</v>
      </c>
      <c r="H16" s="6" t="s">
        <v>53</v>
      </c>
      <c r="I16" s="39">
        <v>8</v>
      </c>
      <c r="J16" s="40">
        <v>45261</v>
      </c>
      <c r="K16" s="17" t="s">
        <v>89</v>
      </c>
      <c r="L16" s="17" t="s">
        <v>90</v>
      </c>
      <c r="M16" s="12">
        <v>0</v>
      </c>
      <c r="N16" s="12">
        <f t="shared" si="0"/>
        <v>32892.729999999996</v>
      </c>
      <c r="O16" s="42">
        <v>19143.73</v>
      </c>
      <c r="P16" s="42">
        <v>10980</v>
      </c>
      <c r="Q16" s="42">
        <v>2769</v>
      </c>
      <c r="R16" s="95"/>
      <c r="S16" s="13"/>
      <c r="T16" s="13"/>
      <c r="U16" s="13"/>
      <c r="V16" s="13"/>
      <c r="W16" s="13"/>
      <c r="X16" s="13"/>
      <c r="Y16" s="13"/>
      <c r="Z16" s="13"/>
      <c r="AA16" s="13"/>
      <c r="AB16" s="13"/>
      <c r="AU16" s="8"/>
    </row>
    <row r="17" spans="1:47" s="22" customFormat="1" ht="67.5" customHeight="1" x14ac:dyDescent="0.25">
      <c r="A17" s="30" t="s">
        <v>44</v>
      </c>
      <c r="B17" s="32">
        <v>185232</v>
      </c>
      <c r="C17" s="30" t="s">
        <v>45</v>
      </c>
      <c r="D17" s="30" t="s">
        <v>45</v>
      </c>
      <c r="E17" s="30" t="s">
        <v>45</v>
      </c>
      <c r="F17" s="31" t="s">
        <v>91</v>
      </c>
      <c r="G17" s="31" t="s">
        <v>57</v>
      </c>
      <c r="H17" s="32" t="s">
        <v>53</v>
      </c>
      <c r="I17" s="36">
        <f>SUM(I18:I29)</f>
        <v>12</v>
      </c>
      <c r="J17" s="129" t="s">
        <v>45</v>
      </c>
      <c r="K17" s="36">
        <f>SUM(K18:K21)</f>
        <v>0</v>
      </c>
      <c r="L17" s="36">
        <f>SUM(L18:L21)</f>
        <v>0</v>
      </c>
      <c r="M17" s="34" t="e">
        <f>#REF!</f>
        <v>#REF!</v>
      </c>
      <c r="N17" s="34">
        <f t="shared" si="0"/>
        <v>44476.19</v>
      </c>
      <c r="O17" s="34">
        <f>SUM(O18:O29)</f>
        <v>44476.19</v>
      </c>
      <c r="P17" s="34">
        <f>SUM(P18:P21)</f>
        <v>0</v>
      </c>
      <c r="Q17" s="34">
        <f>SUM(Q18:Q21)</f>
        <v>0</v>
      </c>
      <c r="R17" s="95"/>
      <c r="S17" s="13"/>
      <c r="T17" s="13"/>
      <c r="U17" s="13"/>
      <c r="V17" s="13"/>
      <c r="W17" s="13"/>
      <c r="X17" s="13"/>
      <c r="Y17" s="13"/>
      <c r="Z17" s="13"/>
      <c r="AA17" s="13"/>
      <c r="AB17" s="13"/>
      <c r="AU17" s="8"/>
    </row>
    <row r="18" spans="1:47" s="22" customFormat="1" ht="77.25" customHeight="1" x14ac:dyDescent="0.25">
      <c r="A18" s="17" t="s">
        <v>44</v>
      </c>
      <c r="B18" s="6">
        <v>185232</v>
      </c>
      <c r="C18" s="17" t="s">
        <v>49</v>
      </c>
      <c r="D18" s="17">
        <v>27300042</v>
      </c>
      <c r="E18" s="17" t="s">
        <v>86</v>
      </c>
      <c r="F18" s="43" t="s">
        <v>275</v>
      </c>
      <c r="G18" s="38" t="s">
        <v>57</v>
      </c>
      <c r="H18" s="6" t="s">
        <v>53</v>
      </c>
      <c r="I18" s="39">
        <v>1</v>
      </c>
      <c r="J18" s="40">
        <v>45261</v>
      </c>
      <c r="K18" s="17" t="s">
        <v>92</v>
      </c>
      <c r="L18" s="17" t="s">
        <v>92</v>
      </c>
      <c r="M18" s="12">
        <v>0</v>
      </c>
      <c r="N18" s="12">
        <f t="shared" si="0"/>
        <v>2298.52</v>
      </c>
      <c r="O18" s="147">
        <v>2298.52</v>
      </c>
      <c r="P18" s="42">
        <v>0</v>
      </c>
      <c r="Q18" s="42">
        <v>0</v>
      </c>
      <c r="R18" s="95" t="s">
        <v>93</v>
      </c>
      <c r="S18" s="13"/>
      <c r="T18" s="13"/>
      <c r="U18" s="13"/>
      <c r="V18" s="13"/>
      <c r="W18" s="13"/>
      <c r="X18" s="13"/>
      <c r="Y18" s="13"/>
      <c r="Z18" s="13"/>
      <c r="AA18" s="13"/>
      <c r="AB18" s="13"/>
      <c r="AU18" s="8"/>
    </row>
    <row r="19" spans="1:47" s="22" customFormat="1" ht="47.25" x14ac:dyDescent="0.25">
      <c r="A19" s="17" t="s">
        <v>44</v>
      </c>
      <c r="B19" s="6">
        <v>185232</v>
      </c>
      <c r="C19" s="17" t="s">
        <v>94</v>
      </c>
      <c r="D19" s="17">
        <v>27300043</v>
      </c>
      <c r="E19" s="17" t="s">
        <v>86</v>
      </c>
      <c r="F19" s="43" t="s">
        <v>276</v>
      </c>
      <c r="G19" s="38" t="s">
        <v>57</v>
      </c>
      <c r="H19" s="6" t="s">
        <v>53</v>
      </c>
      <c r="I19" s="39">
        <v>1</v>
      </c>
      <c r="J19" s="40">
        <v>45261</v>
      </c>
      <c r="K19" s="17" t="s">
        <v>92</v>
      </c>
      <c r="L19" s="17" t="s">
        <v>92</v>
      </c>
      <c r="M19" s="12"/>
      <c r="N19" s="12"/>
      <c r="O19" s="147">
        <v>9228.0499999999993</v>
      </c>
      <c r="P19" s="42">
        <v>0</v>
      </c>
      <c r="Q19" s="42">
        <v>0</v>
      </c>
      <c r="R19" s="95" t="s">
        <v>254</v>
      </c>
      <c r="S19" s="13"/>
      <c r="T19" s="13"/>
      <c r="U19" s="13"/>
      <c r="V19" s="13"/>
      <c r="W19" s="13"/>
      <c r="X19" s="13"/>
      <c r="Y19" s="13"/>
      <c r="Z19" s="13"/>
      <c r="AA19" s="13"/>
      <c r="AB19" s="13"/>
      <c r="AU19" s="8"/>
    </row>
    <row r="20" spans="1:47" s="22" customFormat="1" ht="54.75" customHeight="1" x14ac:dyDescent="0.25">
      <c r="A20" s="17" t="s">
        <v>44</v>
      </c>
      <c r="B20" s="6">
        <v>185232</v>
      </c>
      <c r="C20" s="17" t="s">
        <v>49</v>
      </c>
      <c r="D20" s="17">
        <v>27300042</v>
      </c>
      <c r="E20" s="17" t="s">
        <v>86</v>
      </c>
      <c r="F20" s="43" t="s">
        <v>279</v>
      </c>
      <c r="G20" s="38" t="s">
        <v>57</v>
      </c>
      <c r="H20" s="6" t="s">
        <v>53</v>
      </c>
      <c r="I20" s="39">
        <v>1</v>
      </c>
      <c r="J20" s="40">
        <v>45261</v>
      </c>
      <c r="K20" s="17" t="s">
        <v>92</v>
      </c>
      <c r="L20" s="17" t="s">
        <v>92</v>
      </c>
      <c r="M20" s="12"/>
      <c r="N20" s="12"/>
      <c r="O20" s="147">
        <v>486.09</v>
      </c>
      <c r="P20" s="42">
        <v>0</v>
      </c>
      <c r="Q20" s="42">
        <v>0</v>
      </c>
      <c r="R20" s="95" t="s">
        <v>96</v>
      </c>
      <c r="S20" s="13"/>
      <c r="T20" s="13"/>
      <c r="U20" s="13"/>
      <c r="V20" s="13"/>
      <c r="W20" s="13"/>
      <c r="X20" s="13"/>
      <c r="Y20" s="13"/>
      <c r="Z20" s="13"/>
      <c r="AA20" s="13"/>
      <c r="AB20" s="13"/>
      <c r="AU20" s="8"/>
    </row>
    <row r="21" spans="1:47" s="22" customFormat="1" ht="63" customHeight="1" x14ac:dyDescent="0.25">
      <c r="A21" s="17" t="s">
        <v>44</v>
      </c>
      <c r="B21" s="6">
        <v>185232</v>
      </c>
      <c r="C21" s="17" t="s">
        <v>49</v>
      </c>
      <c r="D21" s="17">
        <v>27300042</v>
      </c>
      <c r="E21" s="17" t="s">
        <v>86</v>
      </c>
      <c r="F21" s="43" t="s">
        <v>280</v>
      </c>
      <c r="G21" s="38" t="s">
        <v>57</v>
      </c>
      <c r="H21" s="6" t="s">
        <v>53</v>
      </c>
      <c r="I21" s="39">
        <v>1</v>
      </c>
      <c r="J21" s="40">
        <v>45261</v>
      </c>
      <c r="K21" s="17" t="s">
        <v>92</v>
      </c>
      <c r="L21" s="17" t="s">
        <v>92</v>
      </c>
      <c r="M21" s="12"/>
      <c r="N21" s="12"/>
      <c r="O21" s="147">
        <v>2126.7800000000002</v>
      </c>
      <c r="P21" s="42">
        <v>0</v>
      </c>
      <c r="Q21" s="42">
        <v>0</v>
      </c>
      <c r="R21" s="95" t="s">
        <v>97</v>
      </c>
      <c r="S21" s="13"/>
      <c r="T21" s="13"/>
      <c r="U21" s="13"/>
      <c r="V21" s="13"/>
      <c r="W21" s="13"/>
      <c r="X21" s="13"/>
      <c r="Y21" s="13"/>
      <c r="Z21" s="13"/>
      <c r="AA21" s="13"/>
      <c r="AB21" s="13"/>
      <c r="AU21" s="8"/>
    </row>
    <row r="22" spans="1:47" s="22" customFormat="1" ht="63.75" customHeight="1" x14ac:dyDescent="0.25">
      <c r="A22" s="17" t="s">
        <v>44</v>
      </c>
      <c r="B22" s="6">
        <v>185232</v>
      </c>
      <c r="C22" s="17" t="s">
        <v>49</v>
      </c>
      <c r="D22" s="17">
        <v>27300042</v>
      </c>
      <c r="E22" s="17" t="s">
        <v>86</v>
      </c>
      <c r="F22" s="43" t="s">
        <v>285</v>
      </c>
      <c r="G22" s="38" t="s">
        <v>57</v>
      </c>
      <c r="H22" s="6" t="s">
        <v>53</v>
      </c>
      <c r="I22" s="39">
        <v>1</v>
      </c>
      <c r="J22" s="40">
        <v>45261</v>
      </c>
      <c r="K22" s="17" t="s">
        <v>92</v>
      </c>
      <c r="L22" s="17" t="s">
        <v>92</v>
      </c>
      <c r="M22" s="12"/>
      <c r="N22" s="12"/>
      <c r="O22" s="147">
        <v>3520.06</v>
      </c>
      <c r="P22" s="42">
        <v>0</v>
      </c>
      <c r="Q22" s="42">
        <v>0</v>
      </c>
      <c r="R22" s="95" t="s">
        <v>98</v>
      </c>
      <c r="S22" s="13"/>
      <c r="T22" s="13"/>
      <c r="U22" s="13"/>
      <c r="V22" s="13"/>
      <c r="W22" s="13"/>
      <c r="X22" s="13"/>
      <c r="Y22" s="13"/>
      <c r="Z22" s="13"/>
      <c r="AA22" s="13"/>
      <c r="AB22" s="13"/>
      <c r="AU22" s="8"/>
    </row>
    <row r="23" spans="1:47" s="22" customFormat="1" ht="218.25" customHeight="1" x14ac:dyDescent="0.25">
      <c r="A23" s="17" t="s">
        <v>44</v>
      </c>
      <c r="B23" s="6">
        <v>185232</v>
      </c>
      <c r="C23" s="17" t="s">
        <v>49</v>
      </c>
      <c r="D23" s="17">
        <v>27300042</v>
      </c>
      <c r="E23" s="17" t="s">
        <v>86</v>
      </c>
      <c r="F23" s="43" t="s">
        <v>281</v>
      </c>
      <c r="G23" s="38" t="s">
        <v>57</v>
      </c>
      <c r="H23" s="6" t="s">
        <v>53</v>
      </c>
      <c r="I23" s="39">
        <v>1</v>
      </c>
      <c r="J23" s="40">
        <v>45261</v>
      </c>
      <c r="K23" s="17" t="s">
        <v>92</v>
      </c>
      <c r="L23" s="17" t="s">
        <v>92</v>
      </c>
      <c r="M23" s="12"/>
      <c r="N23" s="12"/>
      <c r="O23" s="148">
        <v>16584.02</v>
      </c>
      <c r="P23" s="42">
        <v>0</v>
      </c>
      <c r="Q23" s="42">
        <v>0</v>
      </c>
      <c r="R23" s="95" t="s">
        <v>99</v>
      </c>
      <c r="S23" s="13"/>
      <c r="T23" s="13"/>
      <c r="U23" s="13"/>
      <c r="V23" s="13"/>
      <c r="W23" s="13"/>
      <c r="X23" s="13"/>
      <c r="Y23" s="13"/>
      <c r="Z23" s="13"/>
      <c r="AA23" s="13"/>
      <c r="AB23" s="13"/>
      <c r="AU23" s="8"/>
    </row>
    <row r="24" spans="1:47" s="22" customFormat="1" ht="50.25" customHeight="1" x14ac:dyDescent="0.25">
      <c r="A24" s="17" t="s">
        <v>44</v>
      </c>
      <c r="B24" s="6">
        <v>185232</v>
      </c>
      <c r="C24" s="17" t="s">
        <v>49</v>
      </c>
      <c r="D24" s="17">
        <v>27300042</v>
      </c>
      <c r="E24" s="17" t="s">
        <v>86</v>
      </c>
      <c r="F24" s="43" t="s">
        <v>277</v>
      </c>
      <c r="G24" s="38" t="s">
        <v>57</v>
      </c>
      <c r="H24" s="6" t="s">
        <v>53</v>
      </c>
      <c r="I24" s="39">
        <v>1</v>
      </c>
      <c r="J24" s="40">
        <v>45261</v>
      </c>
      <c r="K24" s="17" t="s">
        <v>92</v>
      </c>
      <c r="L24" s="17" t="s">
        <v>92</v>
      </c>
      <c r="M24" s="12"/>
      <c r="N24" s="12"/>
      <c r="O24" s="148">
        <v>6289.51</v>
      </c>
      <c r="P24" s="42">
        <v>0</v>
      </c>
      <c r="Q24" s="42">
        <v>0</v>
      </c>
      <c r="R24" s="106" t="s">
        <v>255</v>
      </c>
      <c r="S24" s="13"/>
      <c r="T24" s="13"/>
      <c r="U24" s="13"/>
      <c r="V24" s="13"/>
      <c r="W24" s="13"/>
      <c r="X24" s="13"/>
      <c r="Y24" s="13"/>
      <c r="Z24" s="13"/>
      <c r="AA24" s="13"/>
      <c r="AB24" s="13"/>
      <c r="AU24" s="8"/>
    </row>
    <row r="25" spans="1:47" s="22" customFormat="1" ht="52.5" customHeight="1" x14ac:dyDescent="0.25">
      <c r="A25" s="17" t="s">
        <v>44</v>
      </c>
      <c r="B25" s="6">
        <v>185232</v>
      </c>
      <c r="C25" s="17" t="s">
        <v>49</v>
      </c>
      <c r="D25" s="17">
        <v>27300042</v>
      </c>
      <c r="E25" s="17" t="s">
        <v>86</v>
      </c>
      <c r="F25" s="43" t="s">
        <v>282</v>
      </c>
      <c r="G25" s="38" t="s">
        <v>57</v>
      </c>
      <c r="H25" s="6" t="s">
        <v>53</v>
      </c>
      <c r="I25" s="39">
        <v>1</v>
      </c>
      <c r="J25" s="40">
        <v>45261</v>
      </c>
      <c r="K25" s="17" t="s">
        <v>92</v>
      </c>
      <c r="L25" s="17" t="s">
        <v>92</v>
      </c>
      <c r="M25" s="12"/>
      <c r="N25" s="12"/>
      <c r="O25" s="149">
        <v>1984.67</v>
      </c>
      <c r="P25" s="42">
        <v>0</v>
      </c>
      <c r="Q25" s="42">
        <v>0</v>
      </c>
      <c r="R25" s="107" t="s">
        <v>256</v>
      </c>
      <c r="S25" s="13"/>
      <c r="T25" s="13"/>
      <c r="U25" s="13"/>
      <c r="V25" s="13"/>
      <c r="W25" s="13"/>
      <c r="X25" s="13"/>
      <c r="Y25" s="13"/>
      <c r="Z25" s="13"/>
      <c r="AA25" s="13"/>
      <c r="AB25" s="13"/>
      <c r="AU25" s="8"/>
    </row>
    <row r="26" spans="1:47" s="22" customFormat="1" ht="63" customHeight="1" x14ac:dyDescent="0.3">
      <c r="A26" s="17" t="s">
        <v>44</v>
      </c>
      <c r="B26" s="6">
        <v>185232</v>
      </c>
      <c r="C26" s="17" t="s">
        <v>49</v>
      </c>
      <c r="D26" s="17">
        <v>27300042</v>
      </c>
      <c r="E26" s="17" t="s">
        <v>86</v>
      </c>
      <c r="F26" s="43" t="s">
        <v>283</v>
      </c>
      <c r="G26" s="38" t="s">
        <v>57</v>
      </c>
      <c r="H26" s="6" t="s">
        <v>53</v>
      </c>
      <c r="I26" s="39">
        <v>1</v>
      </c>
      <c r="J26" s="40">
        <v>45261</v>
      </c>
      <c r="K26" s="17" t="s">
        <v>92</v>
      </c>
      <c r="L26" s="17" t="s">
        <v>92</v>
      </c>
      <c r="M26" s="12"/>
      <c r="N26" s="12"/>
      <c r="O26" s="149">
        <v>1000</v>
      </c>
      <c r="P26" s="42">
        <v>0</v>
      </c>
      <c r="Q26" s="42">
        <v>0</v>
      </c>
      <c r="R26" s="107" t="s">
        <v>257</v>
      </c>
      <c r="S26" s="13"/>
      <c r="T26" s="13"/>
      <c r="U26" s="13"/>
      <c r="V26" s="13"/>
      <c r="W26" s="13"/>
      <c r="X26" s="13"/>
      <c r="Y26" s="13"/>
      <c r="Z26" s="13"/>
      <c r="AA26" s="13"/>
      <c r="AB26" s="13"/>
      <c r="AU26" s="8"/>
    </row>
    <row r="27" spans="1:47" s="22" customFormat="1" ht="63" customHeight="1" x14ac:dyDescent="0.3">
      <c r="A27" s="17" t="s">
        <v>44</v>
      </c>
      <c r="B27" s="6">
        <v>185232</v>
      </c>
      <c r="C27" s="17" t="s">
        <v>49</v>
      </c>
      <c r="D27" s="17">
        <v>27300042</v>
      </c>
      <c r="E27" s="17" t="s">
        <v>86</v>
      </c>
      <c r="F27" s="150" t="s">
        <v>274</v>
      </c>
      <c r="G27" s="38" t="s">
        <v>57</v>
      </c>
      <c r="H27" s="6" t="s">
        <v>53</v>
      </c>
      <c r="I27" s="39">
        <v>1</v>
      </c>
      <c r="J27" s="40">
        <v>45261</v>
      </c>
      <c r="K27" s="17" t="s">
        <v>92</v>
      </c>
      <c r="L27" s="17" t="s">
        <v>92</v>
      </c>
      <c r="M27" s="12"/>
      <c r="N27" s="12"/>
      <c r="O27" s="151">
        <v>400</v>
      </c>
      <c r="P27" s="42">
        <v>0</v>
      </c>
      <c r="Q27" s="42">
        <v>0</v>
      </c>
      <c r="R27" s="107" t="s">
        <v>257</v>
      </c>
      <c r="S27" s="13"/>
      <c r="T27" s="13"/>
      <c r="U27" s="13"/>
      <c r="V27" s="13"/>
      <c r="W27" s="13"/>
      <c r="X27" s="13"/>
      <c r="Y27" s="13"/>
      <c r="Z27" s="13"/>
      <c r="AA27" s="13"/>
      <c r="AB27" s="13"/>
      <c r="AU27" s="8"/>
    </row>
    <row r="28" spans="1:47" s="22" customFormat="1" ht="63" customHeight="1" x14ac:dyDescent="0.3">
      <c r="A28" s="17" t="s">
        <v>75</v>
      </c>
      <c r="B28" s="6">
        <v>185233</v>
      </c>
      <c r="C28" s="17" t="s">
        <v>94</v>
      </c>
      <c r="D28" s="17">
        <v>27300043</v>
      </c>
      <c r="E28" s="17" t="s">
        <v>86</v>
      </c>
      <c r="F28" s="150" t="s">
        <v>284</v>
      </c>
      <c r="G28" s="38" t="s">
        <v>57</v>
      </c>
      <c r="H28" s="6" t="s">
        <v>53</v>
      </c>
      <c r="I28" s="39">
        <v>1</v>
      </c>
      <c r="J28" s="40">
        <v>45262</v>
      </c>
      <c r="K28" s="17" t="s">
        <v>92</v>
      </c>
      <c r="L28" s="17" t="s">
        <v>92</v>
      </c>
      <c r="M28" s="12"/>
      <c r="N28" s="12"/>
      <c r="O28" s="151">
        <v>208.49</v>
      </c>
      <c r="P28" s="42">
        <v>0</v>
      </c>
      <c r="Q28" s="42">
        <v>0</v>
      </c>
      <c r="R28" s="107"/>
      <c r="S28" s="13"/>
      <c r="T28" s="13"/>
      <c r="U28" s="13"/>
      <c r="V28" s="13"/>
      <c r="W28" s="13"/>
      <c r="X28" s="13"/>
      <c r="Y28" s="13"/>
      <c r="Z28" s="13"/>
      <c r="AA28" s="13"/>
      <c r="AB28" s="13"/>
      <c r="AU28" s="8"/>
    </row>
    <row r="29" spans="1:47" s="22" customFormat="1" ht="119.25" customHeight="1" x14ac:dyDescent="0.3">
      <c r="A29" s="17" t="s">
        <v>106</v>
      </c>
      <c r="B29" s="6">
        <v>185234</v>
      </c>
      <c r="C29" s="17" t="s">
        <v>273</v>
      </c>
      <c r="D29" s="17">
        <v>27300044</v>
      </c>
      <c r="E29" s="17" t="s">
        <v>86</v>
      </c>
      <c r="F29" s="150" t="s">
        <v>278</v>
      </c>
      <c r="G29" s="38" t="s">
        <v>57</v>
      </c>
      <c r="H29" s="6" t="s">
        <v>53</v>
      </c>
      <c r="I29" s="39">
        <v>1</v>
      </c>
      <c r="J29" s="40">
        <v>45263</v>
      </c>
      <c r="K29" s="17" t="s">
        <v>92</v>
      </c>
      <c r="L29" s="17" t="s">
        <v>92</v>
      </c>
      <c r="M29" s="12"/>
      <c r="N29" s="12"/>
      <c r="O29" s="151">
        <v>350</v>
      </c>
      <c r="P29" s="42">
        <v>0</v>
      </c>
      <c r="Q29" s="42">
        <v>0</v>
      </c>
      <c r="R29" s="107"/>
      <c r="S29" s="13"/>
      <c r="T29" s="13"/>
      <c r="U29" s="13"/>
      <c r="V29" s="13"/>
      <c r="W29" s="13"/>
      <c r="X29" s="13"/>
      <c r="Y29" s="13"/>
      <c r="Z29" s="13"/>
      <c r="AA29" s="13"/>
      <c r="AB29" s="13"/>
      <c r="AU29" s="8"/>
    </row>
    <row r="30" spans="1:47" s="22" customFormat="1" ht="30" customHeight="1" x14ac:dyDescent="0.25">
      <c r="A30" s="172" t="s">
        <v>44</v>
      </c>
      <c r="B30" s="208" t="s">
        <v>45</v>
      </c>
      <c r="C30" s="172" t="s">
        <v>45</v>
      </c>
      <c r="D30" s="172" t="s">
        <v>45</v>
      </c>
      <c r="E30" s="172" t="s">
        <v>45</v>
      </c>
      <c r="F30" s="212" t="s">
        <v>119</v>
      </c>
      <c r="G30" s="31" t="s">
        <v>52</v>
      </c>
      <c r="H30" s="32" t="s">
        <v>53</v>
      </c>
      <c r="I30" s="36">
        <f>I32+I34+I38+I40+I42+I43+I44+I45</f>
        <v>2</v>
      </c>
      <c r="J30" s="210" t="s">
        <v>45</v>
      </c>
      <c r="K30" s="36">
        <f>K32+K34+K38+K40+K42+K43+K44+K45</f>
        <v>6</v>
      </c>
      <c r="L30" s="36">
        <f>L32+L34+L38+L40+L42+L43+L44+L45</f>
        <v>0</v>
      </c>
      <c r="M30" s="12" t="e">
        <f>#REF!+#REF!+#REF!</f>
        <v>#REF!</v>
      </c>
      <c r="N30" s="12">
        <f>SUM(O30:Q30)</f>
        <v>35356.83</v>
      </c>
      <c r="O30" s="34">
        <f>O32+O34+O38+O40+O42+O43+O44+O45</f>
        <v>8512.91</v>
      </c>
      <c r="P30" s="34">
        <f>P32+P34+P38+P40+P42+P43+P44+P45</f>
        <v>26843.919999999998</v>
      </c>
      <c r="Q30" s="34">
        <f>Q32+Q34+Q38+Q40+Q42+Q43+Q44+Q45</f>
        <v>0</v>
      </c>
      <c r="R30" s="95"/>
      <c r="S30" s="13"/>
      <c r="T30" s="13"/>
      <c r="U30" s="13"/>
      <c r="V30" s="13"/>
      <c r="W30" s="13"/>
      <c r="X30" s="13"/>
      <c r="Y30" s="13"/>
      <c r="Z30" s="13"/>
      <c r="AA30" s="13"/>
      <c r="AU30" s="8"/>
    </row>
    <row r="31" spans="1:47" s="22" customFormat="1" ht="30" customHeight="1" x14ac:dyDescent="0.25">
      <c r="A31" s="173"/>
      <c r="B31" s="209"/>
      <c r="C31" s="173"/>
      <c r="D31" s="173"/>
      <c r="E31" s="173"/>
      <c r="F31" s="213"/>
      <c r="G31" s="31" t="s">
        <v>57</v>
      </c>
      <c r="H31" s="32" t="s">
        <v>53</v>
      </c>
      <c r="I31" s="44">
        <f>I33+I35+I36+I39+I37+I41+I46+I47</f>
        <v>2</v>
      </c>
      <c r="J31" s="211"/>
      <c r="K31" s="44">
        <f>K36+K37+K48</f>
        <v>3</v>
      </c>
      <c r="L31" s="44">
        <f>L33+L35+L36+L39+L37+L41+L46+L47</f>
        <v>0</v>
      </c>
      <c r="M31" s="12"/>
      <c r="N31" s="12"/>
      <c r="O31" s="34">
        <f>O33+O35+O36+O39+O37+O41+O46+O47+O48</f>
        <v>267990.06</v>
      </c>
      <c r="P31" s="34">
        <f>P33+P35+P36+P39+P37+P41+P46+P47+P48</f>
        <v>408191.13</v>
      </c>
      <c r="Q31" s="34">
        <f>Q33+Q35+Q36+Q39+Q37+Q41+Q46+Q47+Q48</f>
        <v>0</v>
      </c>
      <c r="R31" s="95"/>
      <c r="S31" s="13"/>
      <c r="T31" s="13"/>
      <c r="U31" s="13"/>
      <c r="V31" s="13"/>
      <c r="W31" s="13"/>
      <c r="X31" s="13"/>
      <c r="Y31" s="13"/>
      <c r="Z31" s="13"/>
      <c r="AA31" s="13"/>
      <c r="AU31" s="8"/>
    </row>
    <row r="32" spans="1:47" s="22" customFormat="1" ht="44.25" customHeight="1" x14ac:dyDescent="0.25">
      <c r="A32" s="180" t="s">
        <v>44</v>
      </c>
      <c r="B32" s="168">
        <v>145252</v>
      </c>
      <c r="C32" s="17" t="s">
        <v>49</v>
      </c>
      <c r="D32" s="17">
        <v>27300042</v>
      </c>
      <c r="E32" s="180" t="s">
        <v>86</v>
      </c>
      <c r="F32" s="191" t="s">
        <v>120</v>
      </c>
      <c r="G32" s="38" t="s">
        <v>52</v>
      </c>
      <c r="H32" s="6" t="s">
        <v>53</v>
      </c>
      <c r="I32" s="39">
        <v>0</v>
      </c>
      <c r="J32" s="40">
        <v>45292</v>
      </c>
      <c r="K32" s="6">
        <v>1</v>
      </c>
      <c r="L32" s="17" t="s">
        <v>92</v>
      </c>
      <c r="M32" s="12">
        <v>0</v>
      </c>
      <c r="N32" s="12">
        <f>SUM(O32:P32)</f>
        <v>7119.26</v>
      </c>
      <c r="O32" s="45">
        <v>0</v>
      </c>
      <c r="P32" s="152">
        <v>7119.26</v>
      </c>
      <c r="Q32" s="45">
        <v>0</v>
      </c>
      <c r="R32" s="116" t="s">
        <v>258</v>
      </c>
      <c r="S32" s="13"/>
      <c r="T32" s="13"/>
      <c r="U32" s="13"/>
      <c r="V32" s="13"/>
      <c r="W32" s="13"/>
      <c r="X32" s="13"/>
      <c r="Y32" s="13"/>
      <c r="Z32" s="13"/>
      <c r="AA32" s="13"/>
      <c r="AU32" s="8"/>
    </row>
    <row r="33" spans="1:47" s="22" customFormat="1" ht="45.75" customHeight="1" x14ac:dyDescent="0.25">
      <c r="A33" s="181"/>
      <c r="B33" s="169"/>
      <c r="C33" s="17"/>
      <c r="D33" s="17"/>
      <c r="E33" s="181"/>
      <c r="F33" s="192"/>
      <c r="G33" s="38" t="s">
        <v>57</v>
      </c>
      <c r="H33" s="6" t="s">
        <v>53</v>
      </c>
      <c r="I33" s="39">
        <v>0</v>
      </c>
      <c r="J33" s="40">
        <v>45627</v>
      </c>
      <c r="K33" s="6">
        <v>0</v>
      </c>
      <c r="L33" s="17" t="s">
        <v>92</v>
      </c>
      <c r="M33" s="12"/>
      <c r="N33" s="12"/>
      <c r="O33" s="45">
        <v>0</v>
      </c>
      <c r="P33" s="12">
        <v>12947.12</v>
      </c>
      <c r="Q33" s="45">
        <v>0</v>
      </c>
      <c r="R33" s="95"/>
      <c r="S33" s="13"/>
      <c r="T33" s="13"/>
      <c r="U33" s="13"/>
      <c r="V33" s="13"/>
      <c r="W33" s="13"/>
      <c r="X33" s="13"/>
      <c r="Y33" s="13"/>
      <c r="Z33" s="13"/>
      <c r="AA33" s="13"/>
      <c r="AU33" s="8"/>
    </row>
    <row r="34" spans="1:47" s="22" customFormat="1" ht="52.5" customHeight="1" x14ac:dyDescent="0.25">
      <c r="A34" s="180" t="s">
        <v>44</v>
      </c>
      <c r="B34" s="168">
        <v>145268</v>
      </c>
      <c r="C34" s="17" t="s">
        <v>49</v>
      </c>
      <c r="D34" s="17">
        <v>27300042</v>
      </c>
      <c r="E34" s="180" t="s">
        <v>86</v>
      </c>
      <c r="F34" s="191" t="s">
        <v>121</v>
      </c>
      <c r="G34" s="38" t="s">
        <v>52</v>
      </c>
      <c r="H34" s="6" t="s">
        <v>53</v>
      </c>
      <c r="I34" s="39">
        <v>0</v>
      </c>
      <c r="J34" s="40">
        <v>45292</v>
      </c>
      <c r="K34" s="6">
        <v>1</v>
      </c>
      <c r="L34" s="17" t="s">
        <v>92</v>
      </c>
      <c r="M34" s="12">
        <v>0</v>
      </c>
      <c r="N34" s="12">
        <f>SUM(O34:P34)</f>
        <v>1274.45</v>
      </c>
      <c r="O34" s="45">
        <v>0</v>
      </c>
      <c r="P34" s="12">
        <v>1274.45</v>
      </c>
      <c r="Q34" s="45">
        <v>0</v>
      </c>
      <c r="R34" s="116" t="s">
        <v>259</v>
      </c>
      <c r="S34" s="13"/>
      <c r="T34" s="13"/>
      <c r="U34" s="13"/>
      <c r="V34" s="13"/>
      <c r="W34" s="13"/>
      <c r="X34" s="13"/>
      <c r="Y34" s="13"/>
      <c r="Z34" s="13"/>
      <c r="AA34" s="13"/>
      <c r="AU34" s="8"/>
    </row>
    <row r="35" spans="1:47" s="22" customFormat="1" ht="36.75" customHeight="1" x14ac:dyDescent="0.25">
      <c r="A35" s="181"/>
      <c r="B35" s="169"/>
      <c r="C35" s="17"/>
      <c r="D35" s="17"/>
      <c r="E35" s="181"/>
      <c r="F35" s="192"/>
      <c r="G35" s="38" t="s">
        <v>57</v>
      </c>
      <c r="H35" s="6" t="s">
        <v>53</v>
      </c>
      <c r="I35" s="39">
        <v>0</v>
      </c>
      <c r="J35" s="40">
        <v>45627</v>
      </c>
      <c r="K35" s="6">
        <v>0</v>
      </c>
      <c r="L35" s="17" t="s">
        <v>92</v>
      </c>
      <c r="M35" s="12"/>
      <c r="N35" s="12"/>
      <c r="O35" s="45">
        <v>0</v>
      </c>
      <c r="P35" s="12">
        <v>0</v>
      </c>
      <c r="Q35" s="45">
        <v>0</v>
      </c>
      <c r="R35" s="95"/>
      <c r="S35" s="13"/>
      <c r="T35" s="13"/>
      <c r="U35" s="13"/>
      <c r="V35" s="13"/>
      <c r="W35" s="13"/>
      <c r="X35" s="13"/>
      <c r="Y35" s="13"/>
      <c r="Z35" s="13"/>
      <c r="AA35" s="13"/>
      <c r="AU35" s="8"/>
    </row>
    <row r="36" spans="1:47" s="22" customFormat="1" ht="66" x14ac:dyDescent="0.25">
      <c r="A36" s="17" t="s">
        <v>44</v>
      </c>
      <c r="B36" s="6">
        <v>145255</v>
      </c>
      <c r="C36" s="17" t="s">
        <v>49</v>
      </c>
      <c r="D36" s="17">
        <v>27300042</v>
      </c>
      <c r="E36" s="17" t="s">
        <v>86</v>
      </c>
      <c r="F36" s="38" t="s">
        <v>122</v>
      </c>
      <c r="G36" s="38" t="s">
        <v>57</v>
      </c>
      <c r="H36" s="6" t="s">
        <v>53</v>
      </c>
      <c r="I36" s="39">
        <v>0</v>
      </c>
      <c r="J36" s="40">
        <v>45627</v>
      </c>
      <c r="K36" s="6">
        <v>1</v>
      </c>
      <c r="L36" s="17" t="s">
        <v>92</v>
      </c>
      <c r="M36" s="12">
        <v>0</v>
      </c>
      <c r="N36" s="42">
        <v>1438.16</v>
      </c>
      <c r="O36" s="12">
        <v>72567.78</v>
      </c>
      <c r="P36" s="12">
        <v>0</v>
      </c>
      <c r="Q36" s="42">
        <v>0</v>
      </c>
      <c r="R36" s="117" t="s">
        <v>260</v>
      </c>
      <c r="S36" s="13"/>
      <c r="T36" s="13"/>
      <c r="U36" s="13"/>
      <c r="V36" s="13"/>
      <c r="W36" s="13"/>
      <c r="X36" s="13"/>
      <c r="Y36" s="13"/>
      <c r="Z36" s="13"/>
      <c r="AA36" s="13"/>
      <c r="AU36" s="8"/>
    </row>
    <row r="37" spans="1:47" s="22" customFormat="1" ht="47.25" x14ac:dyDescent="0.25">
      <c r="A37" s="17" t="s">
        <v>44</v>
      </c>
      <c r="B37" s="6">
        <v>145259</v>
      </c>
      <c r="C37" s="17" t="s">
        <v>49</v>
      </c>
      <c r="D37" s="17">
        <v>27300042</v>
      </c>
      <c r="E37" s="17" t="s">
        <v>86</v>
      </c>
      <c r="F37" s="38" t="s">
        <v>123</v>
      </c>
      <c r="G37" s="38" t="s">
        <v>57</v>
      </c>
      <c r="H37" s="6" t="s">
        <v>53</v>
      </c>
      <c r="I37" s="39">
        <v>0</v>
      </c>
      <c r="J37" s="40">
        <v>45356</v>
      </c>
      <c r="K37" s="6">
        <v>1</v>
      </c>
      <c r="L37" s="17" t="s">
        <v>92</v>
      </c>
      <c r="M37" s="12">
        <v>0</v>
      </c>
      <c r="N37" s="42">
        <v>1438.16</v>
      </c>
      <c r="O37" s="12">
        <v>18713.57</v>
      </c>
      <c r="P37" s="12">
        <v>0</v>
      </c>
      <c r="Q37" s="42">
        <v>0</v>
      </c>
      <c r="R37" s="95" t="s">
        <v>100</v>
      </c>
      <c r="S37" s="13"/>
      <c r="T37" s="13"/>
      <c r="U37" s="13"/>
      <c r="V37" s="13"/>
      <c r="W37" s="13"/>
      <c r="X37" s="13"/>
      <c r="Y37" s="13"/>
      <c r="Z37" s="13"/>
      <c r="AA37" s="13"/>
      <c r="AU37" s="8"/>
    </row>
    <row r="38" spans="1:47" s="22" customFormat="1" ht="61.35" customHeight="1" x14ac:dyDescent="0.25">
      <c r="A38" s="180" t="s">
        <v>44</v>
      </c>
      <c r="B38" s="168">
        <v>145260</v>
      </c>
      <c r="C38" s="17" t="s">
        <v>49</v>
      </c>
      <c r="D38" s="17">
        <v>27300042</v>
      </c>
      <c r="E38" s="180" t="s">
        <v>86</v>
      </c>
      <c r="F38" s="191" t="s">
        <v>124</v>
      </c>
      <c r="G38" s="38" t="s">
        <v>52</v>
      </c>
      <c r="H38" s="6" t="s">
        <v>53</v>
      </c>
      <c r="I38" s="39">
        <v>0</v>
      </c>
      <c r="J38" s="40">
        <v>45357</v>
      </c>
      <c r="K38" s="6">
        <v>1</v>
      </c>
      <c r="L38" s="17" t="s">
        <v>92</v>
      </c>
      <c r="M38" s="12">
        <v>0</v>
      </c>
      <c r="N38" s="12">
        <f>O38+P38</f>
        <v>4953.4799999999996</v>
      </c>
      <c r="O38" s="12">
        <v>0</v>
      </c>
      <c r="P38" s="152">
        <v>4953.4799999999996</v>
      </c>
      <c r="Q38" s="12">
        <v>0</v>
      </c>
      <c r="R38" s="95" t="s">
        <v>261</v>
      </c>
      <c r="S38" s="13"/>
      <c r="T38" s="13"/>
      <c r="U38" s="13"/>
      <c r="V38" s="13"/>
      <c r="W38" s="13"/>
      <c r="X38" s="13"/>
      <c r="Y38" s="13"/>
      <c r="Z38" s="13"/>
      <c r="AA38" s="13"/>
      <c r="AU38" s="8"/>
    </row>
    <row r="39" spans="1:47" s="22" customFormat="1" ht="37.5" customHeight="1" x14ac:dyDescent="0.25">
      <c r="A39" s="181"/>
      <c r="B39" s="169"/>
      <c r="C39" s="17"/>
      <c r="D39" s="17"/>
      <c r="E39" s="181"/>
      <c r="F39" s="192"/>
      <c r="G39" s="38" t="s">
        <v>57</v>
      </c>
      <c r="H39" s="6" t="s">
        <v>53</v>
      </c>
      <c r="I39" s="39">
        <v>0</v>
      </c>
      <c r="J39" s="40" t="s">
        <v>45</v>
      </c>
      <c r="K39" s="6">
        <v>0</v>
      </c>
      <c r="L39" s="17" t="s">
        <v>92</v>
      </c>
      <c r="M39" s="12">
        <v>0</v>
      </c>
      <c r="N39" s="12">
        <f>O39+P39</f>
        <v>2736.56</v>
      </c>
      <c r="O39" s="12">
        <v>2092.66</v>
      </c>
      <c r="P39" s="12">
        <v>643.9</v>
      </c>
      <c r="Q39" s="12">
        <v>0</v>
      </c>
      <c r="R39" s="95" t="s">
        <v>262</v>
      </c>
      <c r="S39" s="13"/>
      <c r="T39" s="13"/>
      <c r="U39" s="13"/>
      <c r="V39" s="13"/>
      <c r="W39" s="13"/>
      <c r="X39" s="13"/>
      <c r="Y39" s="13"/>
      <c r="Z39" s="13"/>
      <c r="AA39" s="13"/>
      <c r="AU39" s="8"/>
    </row>
    <row r="40" spans="1:47" s="22" customFormat="1" ht="34.5" customHeight="1" x14ac:dyDescent="0.25">
      <c r="A40" s="180" t="s">
        <v>44</v>
      </c>
      <c r="B40" s="168">
        <v>145261</v>
      </c>
      <c r="C40" s="17" t="s">
        <v>49</v>
      </c>
      <c r="D40" s="17">
        <v>27300042</v>
      </c>
      <c r="E40" s="180" t="s">
        <v>86</v>
      </c>
      <c r="F40" s="191" t="s">
        <v>125</v>
      </c>
      <c r="G40" s="38" t="s">
        <v>52</v>
      </c>
      <c r="H40" s="6" t="s">
        <v>53</v>
      </c>
      <c r="I40" s="39">
        <v>0</v>
      </c>
      <c r="J40" s="40">
        <v>45628</v>
      </c>
      <c r="K40" s="6">
        <v>1</v>
      </c>
      <c r="L40" s="17" t="s">
        <v>92</v>
      </c>
      <c r="M40" s="12">
        <v>0</v>
      </c>
      <c r="N40" s="12">
        <f>O40+P40</f>
        <v>13496.73</v>
      </c>
      <c r="O40" s="12">
        <v>0</v>
      </c>
      <c r="P40" s="12">
        <v>13496.73</v>
      </c>
      <c r="Q40" s="12">
        <v>0</v>
      </c>
      <c r="R40" s="118" t="s">
        <v>263</v>
      </c>
      <c r="S40" s="13"/>
      <c r="T40" s="13"/>
      <c r="U40" s="13"/>
      <c r="V40" s="13"/>
      <c r="W40" s="13"/>
      <c r="X40" s="13"/>
      <c r="Y40" s="13"/>
      <c r="Z40" s="13"/>
      <c r="AA40" s="13"/>
      <c r="AU40" s="8"/>
    </row>
    <row r="41" spans="1:47" s="22" customFormat="1" ht="31.35" customHeight="1" x14ac:dyDescent="0.25">
      <c r="A41" s="181"/>
      <c r="B41" s="169"/>
      <c r="C41" s="17"/>
      <c r="D41" s="17"/>
      <c r="E41" s="181"/>
      <c r="F41" s="192"/>
      <c r="G41" s="38" t="s">
        <v>57</v>
      </c>
      <c r="H41" s="6" t="s">
        <v>53</v>
      </c>
      <c r="I41" s="39">
        <v>0</v>
      </c>
      <c r="J41" s="40" t="s">
        <v>45</v>
      </c>
      <c r="K41" s="6">
        <v>0</v>
      </c>
      <c r="L41" s="153" t="s">
        <v>92</v>
      </c>
      <c r="M41" s="119">
        <v>0</v>
      </c>
      <c r="N41" s="119">
        <f>O41+P41</f>
        <v>49695.509999999995</v>
      </c>
      <c r="O41" s="119">
        <v>38652.06</v>
      </c>
      <c r="P41" s="119">
        <v>11043.45</v>
      </c>
      <c r="Q41" s="12">
        <v>0</v>
      </c>
      <c r="R41" s="95" t="s">
        <v>101</v>
      </c>
      <c r="S41" s="13"/>
      <c r="T41" s="13"/>
      <c r="U41" s="13"/>
      <c r="V41" s="13"/>
      <c r="W41" s="13"/>
      <c r="X41" s="13"/>
      <c r="Y41" s="13"/>
      <c r="Z41" s="13"/>
      <c r="AA41" s="13"/>
      <c r="AU41" s="8"/>
    </row>
    <row r="42" spans="1:47" s="22" customFormat="1" ht="60.95" customHeight="1" x14ac:dyDescent="0.25">
      <c r="A42" s="17" t="s">
        <v>44</v>
      </c>
      <c r="B42" s="6">
        <v>145262</v>
      </c>
      <c r="C42" s="17" t="s">
        <v>49</v>
      </c>
      <c r="D42" s="17">
        <v>27300042</v>
      </c>
      <c r="E42" s="17" t="s">
        <v>86</v>
      </c>
      <c r="F42" s="38" t="s">
        <v>126</v>
      </c>
      <c r="G42" s="38" t="s">
        <v>52</v>
      </c>
      <c r="H42" s="6" t="s">
        <v>53</v>
      </c>
      <c r="I42" s="39">
        <v>1</v>
      </c>
      <c r="J42" s="40">
        <v>45261</v>
      </c>
      <c r="K42" s="109">
        <v>0</v>
      </c>
      <c r="L42" s="112" t="s">
        <v>92</v>
      </c>
      <c r="M42" s="113"/>
      <c r="N42" s="113">
        <f>O42+P42+Q42</f>
        <v>4912.29</v>
      </c>
      <c r="O42" s="120">
        <v>4912.29</v>
      </c>
      <c r="P42" s="120">
        <v>0</v>
      </c>
      <c r="Q42" s="154">
        <v>0</v>
      </c>
      <c r="R42" s="116" t="s">
        <v>264</v>
      </c>
      <c r="S42" s="13"/>
      <c r="T42" s="13"/>
      <c r="U42" s="13"/>
      <c r="V42" s="13"/>
      <c r="W42" s="13"/>
      <c r="X42" s="13"/>
      <c r="Y42" s="13"/>
      <c r="Z42" s="13"/>
      <c r="AA42" s="13"/>
      <c r="AU42" s="8"/>
    </row>
    <row r="43" spans="1:47" s="22" customFormat="1" ht="46.9" customHeight="1" x14ac:dyDescent="0.25">
      <c r="A43" s="17" t="s">
        <v>44</v>
      </c>
      <c r="B43" s="6">
        <v>145263</v>
      </c>
      <c r="C43" s="17" t="s">
        <v>49</v>
      </c>
      <c r="D43" s="17">
        <v>27300042</v>
      </c>
      <c r="E43" s="17" t="s">
        <v>86</v>
      </c>
      <c r="F43" s="38" t="s">
        <v>127</v>
      </c>
      <c r="G43" s="38" t="s">
        <v>52</v>
      </c>
      <c r="H43" s="6" t="s">
        <v>53</v>
      </c>
      <c r="I43" s="39">
        <v>0</v>
      </c>
      <c r="J43" s="40">
        <v>45352</v>
      </c>
      <c r="K43" s="109">
        <v>1</v>
      </c>
      <c r="L43" s="112" t="s">
        <v>92</v>
      </c>
      <c r="M43" s="113"/>
      <c r="N43" s="113">
        <f>O43+P43+Q43</f>
        <v>1403.97</v>
      </c>
      <c r="O43" s="120">
        <v>1403.97</v>
      </c>
      <c r="P43" s="120">
        <v>0</v>
      </c>
      <c r="Q43" s="154">
        <v>0</v>
      </c>
      <c r="R43" s="95" t="s">
        <v>265</v>
      </c>
      <c r="S43" s="13"/>
      <c r="T43" s="13"/>
      <c r="U43" s="13"/>
      <c r="V43" s="13"/>
      <c r="W43" s="13"/>
      <c r="X43" s="13"/>
      <c r="Y43" s="13"/>
      <c r="Z43" s="13"/>
      <c r="AA43" s="13"/>
      <c r="AU43" s="8"/>
    </row>
    <row r="44" spans="1:47" s="22" customFormat="1" ht="46.9" customHeight="1" x14ac:dyDescent="0.25">
      <c r="A44" s="17" t="s">
        <v>44</v>
      </c>
      <c r="B44" s="6">
        <v>145264</v>
      </c>
      <c r="C44" s="17" t="s">
        <v>49</v>
      </c>
      <c r="D44" s="17">
        <v>27300042</v>
      </c>
      <c r="E44" s="17" t="s">
        <v>86</v>
      </c>
      <c r="F44" s="38" t="s">
        <v>128</v>
      </c>
      <c r="G44" s="38" t="s">
        <v>52</v>
      </c>
      <c r="H44" s="6" t="s">
        <v>53</v>
      </c>
      <c r="I44" s="39">
        <v>1</v>
      </c>
      <c r="J44" s="40">
        <v>45263</v>
      </c>
      <c r="K44" s="109">
        <v>0</v>
      </c>
      <c r="L44" s="112" t="s">
        <v>92</v>
      </c>
      <c r="M44" s="113"/>
      <c r="N44" s="113">
        <f>O44+P44+Q44</f>
        <v>1449.64</v>
      </c>
      <c r="O44" s="120">
        <v>1449.64</v>
      </c>
      <c r="P44" s="120">
        <v>0</v>
      </c>
      <c r="Q44" s="154">
        <v>0</v>
      </c>
      <c r="R44" s="95" t="s">
        <v>266</v>
      </c>
      <c r="S44" s="13"/>
      <c r="T44" s="13"/>
      <c r="U44" s="13"/>
      <c r="V44" s="13"/>
      <c r="W44" s="13"/>
      <c r="X44" s="13"/>
      <c r="Y44" s="13"/>
      <c r="Z44" s="13"/>
      <c r="AA44" s="13"/>
      <c r="AU44" s="8"/>
    </row>
    <row r="45" spans="1:47" s="22" customFormat="1" ht="46.9" customHeight="1" x14ac:dyDescent="0.25">
      <c r="A45" s="17" t="s">
        <v>44</v>
      </c>
      <c r="B45" s="6">
        <v>145265</v>
      </c>
      <c r="C45" s="17" t="s">
        <v>49</v>
      </c>
      <c r="D45" s="17">
        <v>27300042</v>
      </c>
      <c r="E45" s="17" t="s">
        <v>86</v>
      </c>
      <c r="F45" s="38" t="s">
        <v>129</v>
      </c>
      <c r="G45" s="38" t="s">
        <v>52</v>
      </c>
      <c r="H45" s="6" t="s">
        <v>53</v>
      </c>
      <c r="I45" s="39">
        <v>0</v>
      </c>
      <c r="J45" s="40">
        <v>45474</v>
      </c>
      <c r="K45" s="109">
        <v>1</v>
      </c>
      <c r="L45" s="112" t="s">
        <v>92</v>
      </c>
      <c r="M45" s="113"/>
      <c r="N45" s="113">
        <f>O45+P45+Q45</f>
        <v>747.01</v>
      </c>
      <c r="O45" s="113">
        <v>747.01</v>
      </c>
      <c r="P45" s="120">
        <v>0</v>
      </c>
      <c r="Q45" s="154">
        <v>0</v>
      </c>
      <c r="R45" s="95" t="s">
        <v>102</v>
      </c>
      <c r="S45" s="13"/>
      <c r="T45" s="13"/>
      <c r="U45" s="13"/>
      <c r="V45" s="13"/>
      <c r="W45" s="13"/>
      <c r="X45" s="13"/>
      <c r="Y45" s="13"/>
      <c r="Z45" s="13"/>
      <c r="AA45" s="13"/>
      <c r="AU45" s="8"/>
    </row>
    <row r="46" spans="1:47" s="22" customFormat="1" ht="33" x14ac:dyDescent="0.25">
      <c r="A46" s="17" t="s">
        <v>44</v>
      </c>
      <c r="B46" s="6">
        <v>145257</v>
      </c>
      <c r="C46" s="17" t="s">
        <v>49</v>
      </c>
      <c r="D46" s="17">
        <v>27300042</v>
      </c>
      <c r="E46" s="17" t="s">
        <v>86</v>
      </c>
      <c r="F46" s="38" t="s">
        <v>130</v>
      </c>
      <c r="G46" s="38" t="s">
        <v>57</v>
      </c>
      <c r="H46" s="6" t="s">
        <v>53</v>
      </c>
      <c r="I46" s="39">
        <v>1</v>
      </c>
      <c r="J46" s="40">
        <v>45261</v>
      </c>
      <c r="K46" s="109">
        <v>0</v>
      </c>
      <c r="L46" s="112">
        <v>0</v>
      </c>
      <c r="M46" s="113">
        <v>1058.17</v>
      </c>
      <c r="N46" s="113">
        <f t="shared" ref="N46:N52" si="1">SUM(O46:Q46)</f>
        <v>8554</v>
      </c>
      <c r="O46" s="120">
        <v>8554</v>
      </c>
      <c r="P46" s="113">
        <v>0</v>
      </c>
      <c r="Q46" s="154">
        <v>0</v>
      </c>
      <c r="R46" s="116" t="s">
        <v>267</v>
      </c>
      <c r="S46" s="13"/>
      <c r="T46" s="13"/>
      <c r="U46" s="13"/>
      <c r="V46" s="13"/>
      <c r="W46" s="13"/>
      <c r="X46" s="13"/>
      <c r="Y46" s="13"/>
      <c r="Z46" s="13"/>
      <c r="AA46" s="13"/>
      <c r="AU46" s="8"/>
    </row>
    <row r="47" spans="1:47" s="22" customFormat="1" ht="41.25" customHeight="1" x14ac:dyDescent="0.25">
      <c r="A47" s="17" t="s">
        <v>44</v>
      </c>
      <c r="B47" s="6">
        <v>145256</v>
      </c>
      <c r="C47" s="17" t="s">
        <v>49</v>
      </c>
      <c r="D47" s="17">
        <v>27300042</v>
      </c>
      <c r="E47" s="17" t="s">
        <v>86</v>
      </c>
      <c r="F47" s="38" t="s">
        <v>131</v>
      </c>
      <c r="G47" s="38" t="s">
        <v>57</v>
      </c>
      <c r="H47" s="6" t="s">
        <v>53</v>
      </c>
      <c r="I47" s="39">
        <v>1</v>
      </c>
      <c r="J47" s="40">
        <v>45261</v>
      </c>
      <c r="K47" s="109">
        <v>0</v>
      </c>
      <c r="L47" s="112">
        <v>0</v>
      </c>
      <c r="M47" s="113">
        <v>1058.17</v>
      </c>
      <c r="N47" s="113">
        <f t="shared" si="1"/>
        <v>21509.99</v>
      </c>
      <c r="O47" s="120">
        <v>21509.99</v>
      </c>
      <c r="P47" s="113">
        <v>0</v>
      </c>
      <c r="Q47" s="154">
        <v>0</v>
      </c>
      <c r="R47" s="116" t="s">
        <v>268</v>
      </c>
      <c r="S47" s="13"/>
      <c r="T47" s="13"/>
      <c r="U47" s="13"/>
      <c r="V47" s="13"/>
      <c r="W47" s="13"/>
      <c r="X47" s="13"/>
      <c r="Y47" s="13"/>
      <c r="Z47" s="13"/>
      <c r="AA47" s="13"/>
      <c r="AU47" s="8"/>
    </row>
    <row r="48" spans="1:47" s="22" customFormat="1" ht="36.75" customHeight="1" x14ac:dyDescent="0.25">
      <c r="A48" s="17" t="s">
        <v>44</v>
      </c>
      <c r="B48" s="6" t="s">
        <v>45</v>
      </c>
      <c r="C48" s="17" t="s">
        <v>49</v>
      </c>
      <c r="D48" s="17">
        <v>27300042</v>
      </c>
      <c r="E48" s="17" t="s">
        <v>86</v>
      </c>
      <c r="F48" s="38" t="s">
        <v>253</v>
      </c>
      <c r="G48" s="38" t="s">
        <v>57</v>
      </c>
      <c r="H48" s="6" t="s">
        <v>53</v>
      </c>
      <c r="I48" s="39">
        <v>0</v>
      </c>
      <c r="J48" s="40">
        <v>45629</v>
      </c>
      <c r="K48" s="109">
        <v>1</v>
      </c>
      <c r="L48" s="112">
        <v>0</v>
      </c>
      <c r="M48" s="113">
        <v>1058.17</v>
      </c>
      <c r="N48" s="113">
        <f t="shared" si="1"/>
        <v>489456.66</v>
      </c>
      <c r="O48" s="120">
        <v>105900</v>
      </c>
      <c r="P48" s="113">
        <v>383556.66</v>
      </c>
      <c r="Q48" s="154">
        <v>0</v>
      </c>
      <c r="R48" s="108" t="s">
        <v>103</v>
      </c>
      <c r="S48" s="13"/>
      <c r="T48" s="13"/>
      <c r="U48" s="13"/>
      <c r="V48" s="13"/>
      <c r="W48" s="13"/>
      <c r="X48" s="13"/>
      <c r="Y48" s="13"/>
      <c r="Z48" s="13"/>
      <c r="AA48" s="13"/>
      <c r="AU48" s="8"/>
    </row>
    <row r="49" spans="1:47" s="22" customFormat="1" ht="69" customHeight="1" x14ac:dyDescent="0.25">
      <c r="A49" s="30" t="s">
        <v>75</v>
      </c>
      <c r="B49" s="30" t="s">
        <v>45</v>
      </c>
      <c r="C49" s="30" t="s">
        <v>45</v>
      </c>
      <c r="D49" s="30" t="s">
        <v>45</v>
      </c>
      <c r="E49" s="30" t="s">
        <v>45</v>
      </c>
      <c r="F49" s="31" t="s">
        <v>76</v>
      </c>
      <c r="G49" s="46" t="s">
        <v>104</v>
      </c>
      <c r="H49" s="32" t="s">
        <v>105</v>
      </c>
      <c r="I49" s="123">
        <v>34.65</v>
      </c>
      <c r="J49" s="129" t="s">
        <v>45</v>
      </c>
      <c r="K49" s="109">
        <v>34.65</v>
      </c>
      <c r="L49" s="114">
        <v>34.65</v>
      </c>
      <c r="M49" s="115">
        <f>M50</f>
        <v>0</v>
      </c>
      <c r="N49" s="115">
        <f t="shared" si="1"/>
        <v>5970</v>
      </c>
      <c r="O49" s="115">
        <f t="shared" ref="O49:Q50" si="2">O50</f>
        <v>1990</v>
      </c>
      <c r="P49" s="115">
        <f t="shared" si="2"/>
        <v>1990</v>
      </c>
      <c r="Q49" s="110">
        <f t="shared" si="2"/>
        <v>1990</v>
      </c>
      <c r="R49" s="95"/>
      <c r="S49" s="13"/>
      <c r="T49" s="13"/>
      <c r="U49" s="13"/>
      <c r="V49" s="13"/>
      <c r="W49" s="13"/>
      <c r="X49" s="13"/>
      <c r="Y49" s="13"/>
      <c r="Z49" s="13"/>
      <c r="AA49" s="13"/>
      <c r="AU49" s="8"/>
    </row>
    <row r="50" spans="1:47" s="22" customFormat="1" ht="61.5" customHeight="1" x14ac:dyDescent="0.25">
      <c r="A50" s="30" t="s">
        <v>75</v>
      </c>
      <c r="B50" s="32">
        <v>285212</v>
      </c>
      <c r="C50" s="30" t="s">
        <v>45</v>
      </c>
      <c r="D50" s="30" t="s">
        <v>45</v>
      </c>
      <c r="E50" s="30" t="s">
        <v>45</v>
      </c>
      <c r="F50" s="31" t="s">
        <v>77</v>
      </c>
      <c r="G50" s="46" t="s">
        <v>104</v>
      </c>
      <c r="H50" s="32" t="s">
        <v>105</v>
      </c>
      <c r="I50" s="123">
        <v>34.65</v>
      </c>
      <c r="J50" s="129" t="s">
        <v>45</v>
      </c>
      <c r="K50" s="6">
        <v>34.65</v>
      </c>
      <c r="L50" s="102">
        <v>34.65</v>
      </c>
      <c r="M50" s="103">
        <f>M51</f>
        <v>0</v>
      </c>
      <c r="N50" s="103">
        <f t="shared" si="1"/>
        <v>5970</v>
      </c>
      <c r="O50" s="111">
        <f t="shared" si="2"/>
        <v>1990</v>
      </c>
      <c r="P50" s="111">
        <f t="shared" si="2"/>
        <v>1990</v>
      </c>
      <c r="Q50" s="34">
        <f t="shared" si="2"/>
        <v>1990</v>
      </c>
      <c r="R50" s="95"/>
      <c r="S50" s="13"/>
      <c r="T50" s="13"/>
      <c r="U50" s="13"/>
      <c r="V50" s="13"/>
      <c r="W50" s="13"/>
      <c r="X50" s="13"/>
      <c r="Y50" s="13"/>
      <c r="Z50" s="13"/>
      <c r="AA50" s="13"/>
      <c r="AU50" s="8"/>
    </row>
    <row r="51" spans="1:47" s="22" customFormat="1" ht="87.75" customHeight="1" x14ac:dyDescent="0.25">
      <c r="A51" s="17" t="s">
        <v>75</v>
      </c>
      <c r="B51" s="6">
        <v>285212</v>
      </c>
      <c r="C51" s="6">
        <v>164</v>
      </c>
      <c r="D51" s="17">
        <v>27300042</v>
      </c>
      <c r="E51" s="17" t="s">
        <v>86</v>
      </c>
      <c r="F51" s="38" t="s">
        <v>78</v>
      </c>
      <c r="G51" s="49" t="s">
        <v>104</v>
      </c>
      <c r="H51" s="6" t="s">
        <v>105</v>
      </c>
      <c r="I51" s="123">
        <v>34.65</v>
      </c>
      <c r="J51" s="40">
        <v>45261</v>
      </c>
      <c r="K51" s="6">
        <v>34.65</v>
      </c>
      <c r="L51" s="6">
        <v>34.65</v>
      </c>
      <c r="M51" s="12">
        <v>0</v>
      </c>
      <c r="N51" s="12">
        <f t="shared" si="1"/>
        <v>5970</v>
      </c>
      <c r="O51" s="12">
        <v>1990</v>
      </c>
      <c r="P51" s="12">
        <v>1990</v>
      </c>
      <c r="Q51" s="42">
        <v>1990</v>
      </c>
      <c r="R51" s="95"/>
      <c r="S51" s="13"/>
      <c r="T51" s="13"/>
      <c r="U51" s="13"/>
      <c r="V51" s="13"/>
      <c r="W51" s="13"/>
      <c r="X51" s="13"/>
      <c r="Y51" s="13"/>
      <c r="Z51" s="13"/>
      <c r="AA51" s="13"/>
      <c r="AU51" s="8"/>
    </row>
    <row r="52" spans="1:47" s="22" customFormat="1" ht="33" customHeight="1" x14ac:dyDescent="0.25">
      <c r="A52" s="182" t="s">
        <v>106</v>
      </c>
      <c r="B52" s="182" t="s">
        <v>45</v>
      </c>
      <c r="C52" s="125" t="s">
        <v>45</v>
      </c>
      <c r="D52" s="125" t="s">
        <v>45</v>
      </c>
      <c r="E52" s="182" t="s">
        <v>45</v>
      </c>
      <c r="F52" s="193" t="s">
        <v>132</v>
      </c>
      <c r="G52" s="126" t="s">
        <v>52</v>
      </c>
      <c r="H52" s="127" t="s">
        <v>53</v>
      </c>
      <c r="I52" s="128">
        <f>I55</f>
        <v>1</v>
      </c>
      <c r="J52" s="129" t="s">
        <v>45</v>
      </c>
      <c r="K52" s="128">
        <v>1</v>
      </c>
      <c r="L52" s="125" t="s">
        <v>92</v>
      </c>
      <c r="M52" s="130" t="e">
        <f>#REF!</f>
        <v>#REF!</v>
      </c>
      <c r="N52" s="130">
        <f t="shared" si="1"/>
        <v>8900</v>
      </c>
      <c r="O52" s="130">
        <f>O54</f>
        <v>0</v>
      </c>
      <c r="P52" s="130">
        <f>P54</f>
        <v>8900</v>
      </c>
      <c r="Q52" s="130">
        <f>Q54</f>
        <v>0</v>
      </c>
      <c r="R52" s="131"/>
      <c r="S52" s="13"/>
      <c r="T52" s="13"/>
      <c r="U52" s="13"/>
      <c r="V52" s="13"/>
      <c r="W52" s="13"/>
      <c r="X52" s="13"/>
      <c r="Y52" s="13"/>
      <c r="Z52" s="13"/>
      <c r="AA52" s="13"/>
      <c r="AU52" s="8"/>
    </row>
    <row r="53" spans="1:47" s="22" customFormat="1" ht="27.75" customHeight="1" x14ac:dyDescent="0.25">
      <c r="A53" s="179"/>
      <c r="B53" s="179"/>
      <c r="C53" s="125"/>
      <c r="D53" s="125"/>
      <c r="E53" s="179"/>
      <c r="F53" s="194"/>
      <c r="G53" s="126" t="s">
        <v>57</v>
      </c>
      <c r="H53" s="127" t="s">
        <v>53</v>
      </c>
      <c r="I53" s="125" t="s">
        <v>92</v>
      </c>
      <c r="J53" s="125" t="s">
        <v>45</v>
      </c>
      <c r="K53" s="128">
        <v>0</v>
      </c>
      <c r="L53" s="128">
        <v>0</v>
      </c>
      <c r="M53" s="130"/>
      <c r="N53" s="130"/>
      <c r="O53" s="130">
        <v>0</v>
      </c>
      <c r="P53" s="130">
        <v>0</v>
      </c>
      <c r="Q53" s="130">
        <v>0</v>
      </c>
      <c r="R53" s="131"/>
      <c r="S53" s="13"/>
      <c r="T53" s="13"/>
      <c r="U53" s="13"/>
      <c r="V53" s="13"/>
      <c r="W53" s="13"/>
      <c r="X53" s="13"/>
      <c r="Y53" s="13"/>
      <c r="Z53" s="13"/>
      <c r="AA53" s="13"/>
      <c r="AU53" s="8"/>
    </row>
    <row r="54" spans="1:47" s="22" customFormat="1" ht="30" customHeight="1" x14ac:dyDescent="0.25">
      <c r="A54" s="30" t="s">
        <v>106</v>
      </c>
      <c r="B54" s="32">
        <f>B56</f>
        <v>385213</v>
      </c>
      <c r="C54" s="30" t="s">
        <v>45</v>
      </c>
      <c r="D54" s="30" t="s">
        <v>45</v>
      </c>
      <c r="E54" s="30" t="s">
        <v>45</v>
      </c>
      <c r="F54" s="31" t="s">
        <v>48</v>
      </c>
      <c r="G54" s="31" t="s">
        <v>52</v>
      </c>
      <c r="H54" s="32" t="s">
        <v>53</v>
      </c>
      <c r="I54" s="128">
        <f>I56</f>
        <v>0</v>
      </c>
      <c r="J54" s="129" t="s">
        <v>45</v>
      </c>
      <c r="K54" s="30" t="str">
        <f>K56</f>
        <v>1</v>
      </c>
      <c r="L54" s="30">
        <v>0</v>
      </c>
      <c r="M54" s="12">
        <f>M56</f>
        <v>0</v>
      </c>
      <c r="N54" s="12">
        <f>SUM(O54:Q54)</f>
        <v>8900</v>
      </c>
      <c r="O54" s="41">
        <f>O56</f>
        <v>0</v>
      </c>
      <c r="P54" s="41">
        <f>P56</f>
        <v>8900</v>
      </c>
      <c r="Q54" s="41">
        <f>Q56</f>
        <v>0</v>
      </c>
      <c r="R54" s="95"/>
      <c r="S54" s="13"/>
      <c r="T54" s="13"/>
      <c r="U54" s="13"/>
      <c r="V54" s="13"/>
      <c r="W54" s="13"/>
      <c r="X54" s="13"/>
      <c r="Y54" s="13"/>
      <c r="Z54" s="13"/>
      <c r="AA54" s="13"/>
      <c r="AU54" s="8"/>
    </row>
    <row r="55" spans="1:47" s="22" customFormat="1" ht="52.5" customHeight="1" x14ac:dyDescent="0.25">
      <c r="A55" s="30" t="s">
        <v>106</v>
      </c>
      <c r="B55" s="32" t="s">
        <v>45</v>
      </c>
      <c r="C55" s="30"/>
      <c r="D55" s="30"/>
      <c r="E55" s="30" t="s">
        <v>45</v>
      </c>
      <c r="F55" s="38" t="s">
        <v>271</v>
      </c>
      <c r="G55" s="38" t="s">
        <v>52</v>
      </c>
      <c r="H55" s="6" t="s">
        <v>53</v>
      </c>
      <c r="I55" s="128">
        <v>1</v>
      </c>
      <c r="J55" s="129">
        <v>44986</v>
      </c>
      <c r="K55" s="30" t="s">
        <v>92</v>
      </c>
      <c r="L55" s="30" t="s">
        <v>92</v>
      </c>
      <c r="M55" s="12"/>
      <c r="N55" s="12"/>
      <c r="O55" s="41">
        <v>0</v>
      </c>
      <c r="P55" s="41">
        <v>0</v>
      </c>
      <c r="Q55" s="41">
        <v>0</v>
      </c>
      <c r="R55" s="124" t="s">
        <v>272</v>
      </c>
      <c r="S55" s="13"/>
      <c r="T55" s="13"/>
      <c r="U55" s="13"/>
      <c r="V55" s="13"/>
      <c r="W55" s="13"/>
      <c r="X55" s="13"/>
      <c r="Y55" s="13"/>
      <c r="Z55" s="13"/>
      <c r="AA55" s="13"/>
      <c r="AU55" s="8"/>
    </row>
    <row r="56" spans="1:47" s="22" customFormat="1" ht="31.15" customHeight="1" x14ac:dyDescent="0.25">
      <c r="A56" s="17" t="s">
        <v>106</v>
      </c>
      <c r="B56" s="6">
        <v>385213</v>
      </c>
      <c r="C56" s="17" t="s">
        <v>49</v>
      </c>
      <c r="D56" s="17">
        <v>27300042</v>
      </c>
      <c r="E56" s="17" t="s">
        <v>86</v>
      </c>
      <c r="F56" s="38" t="s">
        <v>133</v>
      </c>
      <c r="G56" s="38" t="s">
        <v>52</v>
      </c>
      <c r="H56" s="6" t="s">
        <v>53</v>
      </c>
      <c r="I56" s="134">
        <v>0</v>
      </c>
      <c r="J56" s="129">
        <v>45536</v>
      </c>
      <c r="K56" s="17" t="s">
        <v>87</v>
      </c>
      <c r="L56" s="17">
        <v>0</v>
      </c>
      <c r="M56" s="12">
        <v>0</v>
      </c>
      <c r="N56" s="12">
        <f>SUM(O56:Q56)</f>
        <v>8900</v>
      </c>
      <c r="O56" s="42">
        <v>0</v>
      </c>
      <c r="P56" s="42">
        <v>8900</v>
      </c>
      <c r="Q56" s="12">
        <v>0</v>
      </c>
      <c r="R56" s="95"/>
      <c r="S56" s="13"/>
      <c r="T56" s="13"/>
      <c r="U56" s="13"/>
      <c r="V56" s="13"/>
      <c r="W56" s="13"/>
      <c r="X56" s="13"/>
      <c r="Y56" s="13"/>
      <c r="Z56" s="13"/>
      <c r="AA56" s="13"/>
      <c r="AU56" s="8"/>
    </row>
    <row r="57" spans="1:47" s="22" customFormat="1" ht="37.5" customHeight="1" x14ac:dyDescent="0.25">
      <c r="A57" s="178" t="s">
        <v>107</v>
      </c>
      <c r="B57" s="178" t="s">
        <v>45</v>
      </c>
      <c r="C57" s="125"/>
      <c r="D57" s="125"/>
      <c r="E57" s="178" t="s">
        <v>45</v>
      </c>
      <c r="F57" s="176" t="s">
        <v>134</v>
      </c>
      <c r="G57" s="126" t="s">
        <v>52</v>
      </c>
      <c r="H57" s="127" t="s">
        <v>53</v>
      </c>
      <c r="I57" s="128">
        <f>I59</f>
        <v>1</v>
      </c>
      <c r="J57" s="129" t="s">
        <v>45</v>
      </c>
      <c r="K57" s="127">
        <v>0</v>
      </c>
      <c r="L57" s="132" t="str">
        <f>L58</f>
        <v>0</v>
      </c>
      <c r="M57" s="133">
        <v>3978.94</v>
      </c>
      <c r="N57" s="133">
        <f>SUM(O57:Q57)</f>
        <v>0</v>
      </c>
      <c r="O57" s="130">
        <v>0</v>
      </c>
      <c r="P57" s="130">
        <f>P58</f>
        <v>0</v>
      </c>
      <c r="Q57" s="130">
        <f>Q58</f>
        <v>0</v>
      </c>
      <c r="R57" s="131"/>
      <c r="S57" s="13"/>
      <c r="T57" s="13"/>
      <c r="U57" s="13"/>
      <c r="V57" s="13"/>
      <c r="W57" s="13"/>
      <c r="X57" s="13"/>
      <c r="Y57" s="13"/>
      <c r="Z57" s="13"/>
      <c r="AA57" s="13"/>
      <c r="AU57" s="8"/>
    </row>
    <row r="58" spans="1:47" s="22" customFormat="1" ht="37.5" customHeight="1" x14ac:dyDescent="0.25">
      <c r="A58" s="179"/>
      <c r="B58" s="179"/>
      <c r="C58" s="125"/>
      <c r="D58" s="125"/>
      <c r="E58" s="179"/>
      <c r="F58" s="177"/>
      <c r="G58" s="126" t="s">
        <v>57</v>
      </c>
      <c r="H58" s="127" t="s">
        <v>53</v>
      </c>
      <c r="I58" s="132" t="str">
        <f>I60</f>
        <v>1</v>
      </c>
      <c r="J58" s="129" t="s">
        <v>45</v>
      </c>
      <c r="K58" s="127">
        <f>K60</f>
        <v>0</v>
      </c>
      <c r="L58" s="132" t="str">
        <f>L60</f>
        <v>0</v>
      </c>
      <c r="M58" s="130"/>
      <c r="N58" s="130"/>
      <c r="O58" s="130">
        <f>O60+O59</f>
        <v>4868.92</v>
      </c>
      <c r="P58" s="130">
        <f>P60</f>
        <v>0</v>
      </c>
      <c r="Q58" s="130">
        <f>Q60</f>
        <v>0</v>
      </c>
      <c r="R58" s="131"/>
      <c r="S58" s="13"/>
      <c r="T58" s="13"/>
      <c r="U58" s="13"/>
      <c r="V58" s="13"/>
      <c r="W58" s="13"/>
      <c r="X58" s="13"/>
      <c r="Y58" s="13"/>
      <c r="Z58" s="13"/>
      <c r="AA58" s="13"/>
      <c r="AU58" s="8"/>
    </row>
    <row r="59" spans="1:47" s="22" customFormat="1" ht="31.5" customHeight="1" x14ac:dyDescent="0.25">
      <c r="A59" s="172" t="s">
        <v>107</v>
      </c>
      <c r="B59" s="172" t="s">
        <v>45</v>
      </c>
      <c r="C59" s="30"/>
      <c r="D59" s="30"/>
      <c r="E59" s="172" t="s">
        <v>45</v>
      </c>
      <c r="F59" s="195" t="s">
        <v>119</v>
      </c>
      <c r="G59" s="31" t="s">
        <v>52</v>
      </c>
      <c r="H59" s="32" t="s">
        <v>53</v>
      </c>
      <c r="I59" s="44">
        <f>I61</f>
        <v>1</v>
      </c>
      <c r="J59" s="37" t="s">
        <v>45</v>
      </c>
      <c r="K59" s="32">
        <v>0</v>
      </c>
      <c r="L59" s="36" t="str">
        <f>L60</f>
        <v>0</v>
      </c>
      <c r="M59" s="12">
        <v>3978.94</v>
      </c>
      <c r="N59" s="12">
        <f>SUM(O59:Q59)</f>
        <v>0</v>
      </c>
      <c r="O59" s="34">
        <v>0</v>
      </c>
      <c r="P59" s="34">
        <f>P60</f>
        <v>0</v>
      </c>
      <c r="Q59" s="34">
        <f>Q60</f>
        <v>0</v>
      </c>
      <c r="R59" s="95"/>
      <c r="S59" s="13"/>
      <c r="T59" s="13"/>
      <c r="U59" s="13"/>
      <c r="V59" s="13"/>
      <c r="W59" s="13"/>
      <c r="X59" s="13"/>
      <c r="Y59" s="13"/>
      <c r="Z59" s="13"/>
      <c r="AA59" s="13"/>
      <c r="AU59" s="8"/>
    </row>
    <row r="60" spans="1:47" s="22" customFormat="1" ht="31.5" customHeight="1" x14ac:dyDescent="0.25">
      <c r="A60" s="173" t="s">
        <v>107</v>
      </c>
      <c r="B60" s="173" t="s">
        <v>45</v>
      </c>
      <c r="C60" s="30"/>
      <c r="D60" s="30"/>
      <c r="E60" s="173" t="s">
        <v>45</v>
      </c>
      <c r="F60" s="196"/>
      <c r="G60" s="31" t="s">
        <v>57</v>
      </c>
      <c r="H60" s="32" t="s">
        <v>53</v>
      </c>
      <c r="I60" s="36" t="str">
        <f>I62</f>
        <v>1</v>
      </c>
      <c r="J60" s="37" t="s">
        <v>45</v>
      </c>
      <c r="K60" s="32">
        <v>0</v>
      </c>
      <c r="L60" s="144" t="str">
        <f>L62</f>
        <v>0</v>
      </c>
      <c r="M60" s="119">
        <v>3978.94</v>
      </c>
      <c r="N60" s="119">
        <f>SUM(O60:Q60)</f>
        <v>4868.92</v>
      </c>
      <c r="O60" s="145">
        <f>O62</f>
        <v>4868.92</v>
      </c>
      <c r="P60" s="34">
        <f>P62</f>
        <v>0</v>
      </c>
      <c r="Q60" s="34">
        <f>Q62</f>
        <v>0</v>
      </c>
      <c r="R60" s="95"/>
      <c r="S60" s="13"/>
      <c r="T60" s="13"/>
      <c r="U60" s="13"/>
      <c r="V60" s="13"/>
      <c r="W60" s="13"/>
      <c r="X60" s="13"/>
      <c r="Y60" s="13"/>
      <c r="Z60" s="13"/>
      <c r="AA60" s="13"/>
      <c r="AU60" s="8"/>
    </row>
    <row r="61" spans="1:47" s="22" customFormat="1" ht="31.5" customHeight="1" x14ac:dyDescent="0.25">
      <c r="A61" s="172" t="s">
        <v>107</v>
      </c>
      <c r="B61" s="32" t="s">
        <v>45</v>
      </c>
      <c r="C61" s="30"/>
      <c r="D61" s="30"/>
      <c r="E61" s="30" t="s">
        <v>45</v>
      </c>
      <c r="F61" s="174" t="s">
        <v>135</v>
      </c>
      <c r="G61" s="31" t="s">
        <v>52</v>
      </c>
      <c r="H61" s="32" t="s">
        <v>53</v>
      </c>
      <c r="I61" s="36">
        <v>1</v>
      </c>
      <c r="J61" s="37">
        <v>45017</v>
      </c>
      <c r="K61" s="141">
        <v>0</v>
      </c>
      <c r="L61" s="146">
        <v>0</v>
      </c>
      <c r="M61" s="113"/>
      <c r="N61" s="113"/>
      <c r="O61" s="115">
        <v>0</v>
      </c>
      <c r="P61" s="110">
        <v>0</v>
      </c>
      <c r="Q61" s="34">
        <v>0</v>
      </c>
      <c r="R61" s="124" t="s">
        <v>272</v>
      </c>
      <c r="S61" s="13"/>
      <c r="T61" s="13"/>
      <c r="U61" s="13"/>
      <c r="V61" s="13"/>
      <c r="W61" s="13"/>
      <c r="X61" s="13"/>
      <c r="Y61" s="13"/>
      <c r="Z61" s="13"/>
      <c r="AA61" s="13"/>
      <c r="AU61" s="8"/>
    </row>
    <row r="62" spans="1:47" s="22" customFormat="1" ht="65.25" customHeight="1" x14ac:dyDescent="0.25">
      <c r="A62" s="173" t="s">
        <v>107</v>
      </c>
      <c r="B62" s="123">
        <v>45850</v>
      </c>
      <c r="C62" s="6"/>
      <c r="D62" s="17"/>
      <c r="E62" s="17" t="s">
        <v>86</v>
      </c>
      <c r="F62" s="175"/>
      <c r="G62" s="38" t="s">
        <v>136</v>
      </c>
      <c r="H62" s="6" t="s">
        <v>53</v>
      </c>
      <c r="I62" s="17" t="s">
        <v>87</v>
      </c>
      <c r="J62" s="37">
        <v>45291</v>
      </c>
      <c r="K62" s="142" t="s">
        <v>92</v>
      </c>
      <c r="L62" s="112" t="s">
        <v>92</v>
      </c>
      <c r="M62" s="113">
        <v>3978.94</v>
      </c>
      <c r="N62" s="120">
        <f>O62+P62+Q62</f>
        <v>4868.92</v>
      </c>
      <c r="O62" s="120">
        <v>4868.92</v>
      </c>
      <c r="P62" s="143">
        <v>0</v>
      </c>
      <c r="Q62" s="12">
        <v>0</v>
      </c>
      <c r="R62" s="95" t="s">
        <v>269</v>
      </c>
      <c r="S62" s="13"/>
      <c r="T62" s="13"/>
      <c r="U62" s="13"/>
      <c r="V62" s="13"/>
      <c r="W62" s="13"/>
      <c r="X62" s="13"/>
      <c r="Y62" s="13"/>
      <c r="Z62" s="13"/>
      <c r="AA62" s="13"/>
      <c r="AU62" s="8"/>
    </row>
    <row r="63" spans="1:47" s="22" customFormat="1" ht="30.75" customHeight="1" x14ac:dyDescent="0.25">
      <c r="A63" s="187"/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9"/>
      <c r="M63" s="189"/>
      <c r="N63" s="189"/>
      <c r="O63" s="189"/>
      <c r="P63" s="188"/>
      <c r="Q63" s="190"/>
      <c r="R63" s="21"/>
      <c r="S63" s="13"/>
      <c r="T63" s="13"/>
      <c r="U63" s="13"/>
      <c r="V63" s="13"/>
      <c r="W63" s="13"/>
      <c r="X63" s="13"/>
      <c r="Y63" s="13"/>
      <c r="Z63" s="13"/>
      <c r="AA63" s="13"/>
      <c r="AU63" s="8"/>
    </row>
    <row r="64" spans="1:47" s="22" customForma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R64" s="21"/>
      <c r="S64" s="13"/>
      <c r="T64" s="13"/>
      <c r="U64" s="13"/>
      <c r="V64" s="13"/>
      <c r="W64" s="13"/>
      <c r="X64" s="13"/>
      <c r="Y64" s="13"/>
      <c r="Z64" s="13"/>
      <c r="AA64" s="13"/>
      <c r="AU64" s="8"/>
    </row>
    <row r="65" spans="1:47" s="22" customFormat="1" x14ac:dyDescent="0.25">
      <c r="A65" s="8"/>
      <c r="B65" s="8"/>
      <c r="C65" s="8"/>
      <c r="D65" s="8"/>
      <c r="E65" s="8"/>
      <c r="F65" s="8"/>
      <c r="G65" s="50"/>
      <c r="H65" s="8"/>
      <c r="I65" s="51"/>
      <c r="J65" s="8"/>
      <c r="K65" s="8"/>
      <c r="L65" s="8"/>
      <c r="M65" s="8"/>
      <c r="N65" s="8"/>
      <c r="R65" s="21"/>
      <c r="S65" s="13"/>
      <c r="T65" s="13"/>
      <c r="U65" s="13"/>
      <c r="V65" s="13"/>
      <c r="W65" s="13"/>
      <c r="X65" s="13"/>
      <c r="Y65" s="13"/>
      <c r="Z65" s="13"/>
      <c r="AA65" s="13"/>
      <c r="AU65" s="8"/>
    </row>
    <row r="66" spans="1:47" s="22" customFormat="1" x14ac:dyDescent="0.25">
      <c r="A66" s="8"/>
      <c r="B66" s="8"/>
      <c r="C66" s="8"/>
      <c r="D66" s="8"/>
      <c r="E66" s="8"/>
      <c r="F66" s="8"/>
      <c r="G66" s="50"/>
      <c r="H66" s="8"/>
      <c r="I66" s="51"/>
      <c r="R66" s="21"/>
      <c r="S66" s="13"/>
      <c r="T66" s="13"/>
      <c r="U66" s="13">
        <v>1000</v>
      </c>
      <c r="V66" s="13">
        <v>1000</v>
      </c>
      <c r="W66" s="13"/>
      <c r="X66" s="13"/>
      <c r="Y66" s="13"/>
      <c r="Z66" s="13">
        <f>U66-P54</f>
        <v>-7900</v>
      </c>
      <c r="AA66" s="13" t="e">
        <f>V66-#REF!</f>
        <v>#REF!</v>
      </c>
      <c r="AB66" s="35" t="s">
        <v>47</v>
      </c>
      <c r="AU66" s="8"/>
    </row>
    <row r="67" spans="1:47" s="22" customFormat="1" x14ac:dyDescent="0.25">
      <c r="A67" s="8"/>
      <c r="B67" s="8"/>
      <c r="C67" s="8"/>
      <c r="D67" s="8"/>
      <c r="E67" s="8"/>
      <c r="F67" s="8"/>
      <c r="G67" s="8"/>
      <c r="H67" s="8"/>
      <c r="I67" s="8"/>
      <c r="R67" s="21"/>
      <c r="S67" s="13"/>
      <c r="T67" s="13"/>
      <c r="U67" s="13"/>
      <c r="V67" s="13"/>
      <c r="W67" s="13"/>
      <c r="X67" s="13"/>
      <c r="Y67" s="13"/>
      <c r="Z67" s="13"/>
      <c r="AA67" s="13"/>
      <c r="AU67" s="8"/>
    </row>
    <row r="68" spans="1:47" s="22" customFormat="1" x14ac:dyDescent="0.25">
      <c r="A68" s="8"/>
      <c r="B68" s="8"/>
      <c r="C68" s="8"/>
      <c r="D68" s="8"/>
      <c r="E68" s="8"/>
      <c r="F68" s="8"/>
      <c r="G68" s="8"/>
      <c r="H68" s="8"/>
      <c r="I68" s="8"/>
      <c r="R68" s="21"/>
      <c r="AU68" s="8"/>
    </row>
    <row r="69" spans="1:47" s="22" customFormat="1" x14ac:dyDescent="0.25">
      <c r="A69" s="8"/>
      <c r="B69" s="8"/>
      <c r="C69" s="8"/>
      <c r="D69" s="8"/>
      <c r="E69" s="8"/>
      <c r="F69" s="8"/>
      <c r="G69" s="8"/>
      <c r="H69" s="8"/>
      <c r="I69" s="8"/>
      <c r="R69" s="21"/>
      <c r="AU69" s="8"/>
    </row>
    <row r="70" spans="1:47" x14ac:dyDescent="0.25">
      <c r="J70" s="22"/>
      <c r="K70" s="22"/>
      <c r="L70" s="22"/>
      <c r="M70" s="22"/>
      <c r="N70" s="22"/>
      <c r="O70" s="22"/>
      <c r="P70" s="22"/>
      <c r="Q70" s="22"/>
    </row>
    <row r="71" spans="1:47" x14ac:dyDescent="0.25">
      <c r="J71" s="22"/>
      <c r="K71" s="22"/>
      <c r="L71" s="22"/>
      <c r="M71" s="22"/>
      <c r="N71" s="22"/>
      <c r="O71" s="22"/>
      <c r="P71" s="22"/>
      <c r="Q71" s="22"/>
    </row>
  </sheetData>
  <autoFilter ref="A9:AU63" xr:uid="{00000000-0009-0000-0000-000003000000}"/>
  <mergeCells count="66">
    <mergeCell ref="O1:Q1"/>
    <mergeCell ref="F2:M2"/>
    <mergeCell ref="A3:P3"/>
    <mergeCell ref="G5:L5"/>
    <mergeCell ref="A11:A12"/>
    <mergeCell ref="B11:B12"/>
    <mergeCell ref="C11:C12"/>
    <mergeCell ref="D11:D12"/>
    <mergeCell ref="E11:E12"/>
    <mergeCell ref="F11:F12"/>
    <mergeCell ref="J11:J12"/>
    <mergeCell ref="M11:M12"/>
    <mergeCell ref="N11:N12"/>
    <mergeCell ref="E5:E8"/>
    <mergeCell ref="F5:F8"/>
    <mergeCell ref="G6:G8"/>
    <mergeCell ref="E30:E31"/>
    <mergeCell ref="D30:D31"/>
    <mergeCell ref="C30:C31"/>
    <mergeCell ref="J30:J31"/>
    <mergeCell ref="F30:F31"/>
    <mergeCell ref="A30:A31"/>
    <mergeCell ref="B30:B31"/>
    <mergeCell ref="A5:A8"/>
    <mergeCell ref="B5:B8"/>
    <mergeCell ref="C5:C8"/>
    <mergeCell ref="H6:H8"/>
    <mergeCell ref="L7:L8"/>
    <mergeCell ref="I6:L6"/>
    <mergeCell ref="R5:R7"/>
    <mergeCell ref="M5:Q7"/>
    <mergeCell ref="X5:AA5"/>
    <mergeCell ref="S5:V5"/>
    <mergeCell ref="I7:J7"/>
    <mergeCell ref="K7:K8"/>
    <mergeCell ref="A63:Q63"/>
    <mergeCell ref="F32:F33"/>
    <mergeCell ref="F34:F35"/>
    <mergeCell ref="F38:F39"/>
    <mergeCell ref="F40:F41"/>
    <mergeCell ref="E32:E33"/>
    <mergeCell ref="E34:E35"/>
    <mergeCell ref="E38:E39"/>
    <mergeCell ref="E40:E41"/>
    <mergeCell ref="F52:F53"/>
    <mergeCell ref="F59:F60"/>
    <mergeCell ref="E52:E53"/>
    <mergeCell ref="A52:A53"/>
    <mergeCell ref="B52:B53"/>
    <mergeCell ref="A40:A41"/>
    <mergeCell ref="B40:B41"/>
    <mergeCell ref="B38:B39"/>
    <mergeCell ref="A34:A35"/>
    <mergeCell ref="A32:A33"/>
    <mergeCell ref="B34:B35"/>
    <mergeCell ref="B32:B33"/>
    <mergeCell ref="A38:A39"/>
    <mergeCell ref="A59:A60"/>
    <mergeCell ref="B59:B60"/>
    <mergeCell ref="E59:E60"/>
    <mergeCell ref="F61:F62"/>
    <mergeCell ref="F57:F58"/>
    <mergeCell ref="B57:B58"/>
    <mergeCell ref="E57:E58"/>
    <mergeCell ref="A57:A58"/>
    <mergeCell ref="A61:A62"/>
  </mergeCells>
  <phoneticPr fontId="24" type="noConversion"/>
  <pageMargins left="0.25" right="0.25" top="0.75" bottom="0.75" header="0.3" footer="0.3"/>
  <pageSetup paperSize="9" scale="54" fitToHeight="0" orientation="landscape" r:id="rId1"/>
  <headerFooter differentFirst="1">
    <oddHeader>&amp;C&amp;"Arial Cyr,обычный"&amp;10&amp;P</oddHeader>
  </headerFooter>
  <rowBreaks count="3" manualBreakCount="3">
    <brk id="22" max="16" man="1"/>
    <brk id="36" max="16" man="1"/>
    <brk id="56" max="16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U65"/>
  <sheetViews>
    <sheetView workbookViewId="0"/>
  </sheetViews>
  <sheetFormatPr defaultColWidth="8.7109375" defaultRowHeight="15.75" x14ac:dyDescent="0.25"/>
  <cols>
    <col min="1" max="1" width="15" style="8" customWidth="1"/>
    <col min="2" max="2" width="14" style="8" customWidth="1"/>
    <col min="3" max="3" width="10.28515625" style="8" hidden="1" customWidth="1"/>
    <col min="4" max="4" width="11.140625" style="8" hidden="1" customWidth="1"/>
    <col min="5" max="5" width="13.5703125" style="8" customWidth="1"/>
    <col min="6" max="6" width="64.85546875" style="8" customWidth="1"/>
    <col min="7" max="7" width="28.85546875" style="8" customWidth="1"/>
    <col min="8" max="8" width="11" style="8" customWidth="1"/>
    <col min="9" max="9" width="13.140625" style="8" bestFit="1" customWidth="1"/>
    <col min="10" max="10" width="19.42578125" style="8" customWidth="1"/>
    <col min="11" max="12" width="13.140625" style="8" bestFit="1" customWidth="1"/>
    <col min="13" max="13" width="3.85546875" style="8" hidden="1" customWidth="1"/>
    <col min="14" max="14" width="2.5703125" style="8" hidden="1" customWidth="1"/>
    <col min="15" max="15" width="16.42578125" style="8" customWidth="1"/>
    <col min="16" max="16" width="14.42578125" style="8" customWidth="1"/>
    <col min="17" max="17" width="14.85546875" style="8" customWidth="1"/>
    <col min="18" max="18" width="25" style="22" customWidth="1"/>
    <col min="19" max="19" width="10.28515625" style="22" hidden="1" customWidth="1"/>
    <col min="20" max="21" width="11.5703125" style="22" hidden="1" customWidth="1"/>
    <col min="22" max="22" width="10.28515625" style="22" hidden="1" customWidth="1"/>
    <col min="23" max="24" width="8.7109375" style="22" hidden="1" bestFit="1" customWidth="1"/>
    <col min="25" max="25" width="9.140625" style="22" hidden="1" customWidth="1"/>
    <col min="26" max="27" width="10.28515625" style="22" hidden="1" customWidth="1"/>
    <col min="28" max="28" width="25.5703125" style="22" hidden="1" customWidth="1"/>
    <col min="29" max="29" width="8.7109375" style="22" hidden="1" bestFit="1" customWidth="1"/>
    <col min="30" max="30" width="17.28515625" style="22" customWidth="1"/>
    <col min="31" max="31" width="16" style="22" customWidth="1"/>
    <col min="32" max="32" width="13.5703125" style="22" customWidth="1"/>
    <col min="33" max="33" width="8.7109375" style="22" bestFit="1" customWidth="1"/>
    <col min="34" max="34" width="12.28515625" style="22" bestFit="1" customWidth="1"/>
    <col min="35" max="35" width="9.140625" style="22" bestFit="1" customWidth="1"/>
    <col min="36" max="46" width="8.7109375" style="22" bestFit="1" customWidth="1"/>
    <col min="47" max="47" width="8.7109375" style="8" bestFit="1" customWidth="1"/>
    <col min="48" max="16384" width="8.7109375" style="8"/>
  </cols>
  <sheetData>
    <row r="1" spans="1:47" s="22" customFormat="1" ht="151.5" customHeight="1" x14ac:dyDescent="0.3">
      <c r="A1" s="1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8"/>
      <c r="O1" s="214" t="s">
        <v>108</v>
      </c>
      <c r="P1" s="214"/>
      <c r="Q1" s="214"/>
      <c r="R1" s="26"/>
      <c r="AU1" s="8"/>
    </row>
    <row r="2" spans="1:47" s="22" customFormat="1" ht="18.75" customHeight="1" x14ac:dyDescent="0.3">
      <c r="A2" s="1"/>
      <c r="B2" s="23"/>
      <c r="C2" s="23"/>
      <c r="D2" s="23"/>
      <c r="E2" s="23"/>
      <c r="F2" s="164" t="s">
        <v>26</v>
      </c>
      <c r="G2" s="164"/>
      <c r="H2" s="164"/>
      <c r="I2" s="164"/>
      <c r="J2" s="164"/>
      <c r="K2" s="164"/>
      <c r="L2" s="164"/>
      <c r="M2" s="164"/>
      <c r="N2" s="25"/>
      <c r="O2" s="26"/>
      <c r="P2" s="26"/>
      <c r="Q2" s="26"/>
      <c r="R2" s="52"/>
      <c r="AU2" s="8"/>
    </row>
    <row r="3" spans="1:47" s="22" customFormat="1" ht="18.75" x14ac:dyDescent="0.25">
      <c r="A3" s="164" t="s">
        <v>80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8"/>
      <c r="AU3" s="8"/>
    </row>
    <row r="5" spans="1:47" s="22" customFormat="1" ht="30" customHeight="1" x14ac:dyDescent="0.25">
      <c r="A5" s="168" t="s">
        <v>28</v>
      </c>
      <c r="B5" s="168" t="s">
        <v>29</v>
      </c>
      <c r="C5" s="168" t="s">
        <v>30</v>
      </c>
      <c r="D5" s="6" t="s">
        <v>31</v>
      </c>
      <c r="E5" s="168" t="s">
        <v>31</v>
      </c>
      <c r="F5" s="168" t="s">
        <v>32</v>
      </c>
      <c r="G5" s="168" t="s">
        <v>33</v>
      </c>
      <c r="H5" s="171"/>
      <c r="I5" s="171"/>
      <c r="J5" s="171"/>
      <c r="K5" s="171"/>
      <c r="L5" s="170"/>
      <c r="M5" s="168" t="s">
        <v>81</v>
      </c>
      <c r="N5" s="200"/>
      <c r="O5" s="200"/>
      <c r="P5" s="200"/>
      <c r="Q5" s="201"/>
      <c r="S5" s="183" t="s">
        <v>35</v>
      </c>
      <c r="T5" s="184"/>
      <c r="U5" s="184"/>
      <c r="V5" s="185"/>
      <c r="X5" s="183" t="s">
        <v>36</v>
      </c>
      <c r="Y5" s="184"/>
      <c r="Z5" s="184"/>
      <c r="AA5" s="185"/>
      <c r="AU5" s="8"/>
    </row>
    <row r="6" spans="1:47" s="22" customFormat="1" ht="30" customHeight="1" x14ac:dyDescent="0.25">
      <c r="A6" s="197"/>
      <c r="B6" s="197"/>
      <c r="C6" s="197"/>
      <c r="D6" s="6"/>
      <c r="E6" s="197"/>
      <c r="F6" s="197"/>
      <c r="G6" s="168" t="s">
        <v>39</v>
      </c>
      <c r="H6" s="168" t="s">
        <v>40</v>
      </c>
      <c r="I6" s="168" t="s">
        <v>41</v>
      </c>
      <c r="J6" s="171"/>
      <c r="K6" s="171"/>
      <c r="L6" s="170"/>
      <c r="M6" s="202"/>
      <c r="N6" s="203"/>
      <c r="O6" s="203"/>
      <c r="P6" s="203"/>
      <c r="Q6" s="204"/>
      <c r="S6" s="28"/>
      <c r="T6" s="28"/>
      <c r="U6" s="28"/>
      <c r="V6" s="28"/>
      <c r="X6" s="28"/>
      <c r="Y6" s="28"/>
      <c r="Z6" s="28"/>
      <c r="AA6" s="28"/>
      <c r="AU6" s="8"/>
    </row>
    <row r="7" spans="1:47" s="22" customFormat="1" ht="30" customHeight="1" x14ac:dyDescent="0.25">
      <c r="A7" s="197"/>
      <c r="B7" s="197"/>
      <c r="C7" s="197"/>
      <c r="D7" s="6"/>
      <c r="E7" s="197"/>
      <c r="F7" s="197"/>
      <c r="G7" s="197"/>
      <c r="H7" s="197"/>
      <c r="I7" s="168" t="s">
        <v>83</v>
      </c>
      <c r="J7" s="170"/>
      <c r="K7" s="168" t="s">
        <v>84</v>
      </c>
      <c r="L7" s="168" t="s">
        <v>85</v>
      </c>
      <c r="M7" s="205"/>
      <c r="N7" s="206"/>
      <c r="O7" s="206"/>
      <c r="P7" s="206"/>
      <c r="Q7" s="207"/>
      <c r="S7" s="28"/>
      <c r="T7" s="28"/>
      <c r="U7" s="28"/>
      <c r="V7" s="28"/>
      <c r="X7" s="28"/>
      <c r="Y7" s="28"/>
      <c r="Z7" s="28"/>
      <c r="AA7" s="28"/>
      <c r="AU7" s="8"/>
    </row>
    <row r="8" spans="1:47" s="22" customFormat="1" ht="43.5" customHeight="1" x14ac:dyDescent="0.25">
      <c r="A8" s="169"/>
      <c r="B8" s="169"/>
      <c r="C8" s="169"/>
      <c r="D8" s="6" t="s">
        <v>37</v>
      </c>
      <c r="E8" s="169"/>
      <c r="F8" s="169"/>
      <c r="G8" s="169"/>
      <c r="H8" s="169"/>
      <c r="I8" s="6"/>
      <c r="J8" s="6" t="s">
        <v>42</v>
      </c>
      <c r="K8" s="169"/>
      <c r="L8" s="169"/>
      <c r="M8" s="6">
        <v>2020</v>
      </c>
      <c r="N8" s="6" t="s">
        <v>43</v>
      </c>
      <c r="O8" s="6" t="s">
        <v>83</v>
      </c>
      <c r="P8" s="6" t="s">
        <v>84</v>
      </c>
      <c r="Q8" s="6" t="s">
        <v>85</v>
      </c>
      <c r="S8" s="29">
        <v>2020</v>
      </c>
      <c r="T8" s="29">
        <v>2021</v>
      </c>
      <c r="U8" s="29">
        <v>2022</v>
      </c>
      <c r="V8" s="29">
        <v>2023</v>
      </c>
      <c r="X8" s="29">
        <v>2020</v>
      </c>
      <c r="Y8" s="29">
        <v>2021</v>
      </c>
      <c r="Z8" s="29">
        <v>2022</v>
      </c>
      <c r="AA8" s="29">
        <v>2023</v>
      </c>
      <c r="AU8" s="8"/>
    </row>
    <row r="9" spans="1:47" s="22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3</v>
      </c>
      <c r="F9" s="6">
        <v>4</v>
      </c>
      <c r="G9" s="6">
        <v>5</v>
      </c>
      <c r="H9" s="6">
        <v>6</v>
      </c>
      <c r="I9" s="6">
        <v>7</v>
      </c>
      <c r="J9" s="6">
        <v>8</v>
      </c>
      <c r="K9" s="6">
        <v>9</v>
      </c>
      <c r="L9" s="6">
        <v>10</v>
      </c>
      <c r="M9" s="6">
        <v>11</v>
      </c>
      <c r="N9" s="6">
        <v>12</v>
      </c>
      <c r="O9" s="6">
        <v>11</v>
      </c>
      <c r="P9" s="6">
        <v>12</v>
      </c>
      <c r="Q9" s="6">
        <v>13</v>
      </c>
      <c r="AU9" s="8"/>
    </row>
    <row r="10" spans="1:47" s="22" customFormat="1" ht="19.5" customHeight="1" x14ac:dyDescent="0.25">
      <c r="A10" s="172" t="s">
        <v>44</v>
      </c>
      <c r="B10" s="172" t="s">
        <v>45</v>
      </c>
      <c r="C10" s="172" t="s">
        <v>45</v>
      </c>
      <c r="D10" s="172" t="s">
        <v>45</v>
      </c>
      <c r="E10" s="172" t="s">
        <v>45</v>
      </c>
      <c r="F10" s="212" t="s">
        <v>46</v>
      </c>
      <c r="G10" s="31" t="s">
        <v>52</v>
      </c>
      <c r="H10" s="32" t="s">
        <v>53</v>
      </c>
      <c r="I10" s="33">
        <f>I12+I24</f>
        <v>9</v>
      </c>
      <c r="J10" s="172" t="s">
        <v>45</v>
      </c>
      <c r="K10" s="33">
        <f>K12+K24</f>
        <v>1</v>
      </c>
      <c r="L10" s="33">
        <f>L12+L24</f>
        <v>1</v>
      </c>
      <c r="M10" s="219" t="e">
        <f>M12+M14+M24+#REF!</f>
        <v>#REF!</v>
      </c>
      <c r="N10" s="219" t="e">
        <f>O10+P10+Q10</f>
        <v>#REF!</v>
      </c>
      <c r="O10" s="34" t="e">
        <f>O12+O24</f>
        <v>#REF!</v>
      </c>
      <c r="P10" s="34" t="e">
        <f>P12+P24</f>
        <v>#REF!</v>
      </c>
      <c r="Q10" s="34" t="e">
        <f>Q12+Q24</f>
        <v>#REF!</v>
      </c>
      <c r="S10" s="13">
        <v>19383.96</v>
      </c>
      <c r="T10" s="13">
        <v>101616.02</v>
      </c>
      <c r="U10" s="13">
        <v>118603.66</v>
      </c>
      <c r="V10" s="13">
        <v>19375.77</v>
      </c>
      <c r="W10" s="13"/>
      <c r="X10" s="13" t="e">
        <f>S10-M10</f>
        <v>#REF!</v>
      </c>
      <c r="Y10" s="13" t="e">
        <f>T10-O10</f>
        <v>#REF!</v>
      </c>
      <c r="Z10" s="13" t="e">
        <f>U10-P10</f>
        <v>#REF!</v>
      </c>
      <c r="AA10" s="13" t="e">
        <f>V10-#REF!</f>
        <v>#REF!</v>
      </c>
      <c r="AB10" s="35" t="s">
        <v>47</v>
      </c>
    </row>
    <row r="11" spans="1:47" s="22" customFormat="1" ht="21" customHeight="1" x14ac:dyDescent="0.25">
      <c r="A11" s="173"/>
      <c r="B11" s="173"/>
      <c r="C11" s="173"/>
      <c r="D11" s="173"/>
      <c r="E11" s="173"/>
      <c r="F11" s="213"/>
      <c r="G11" s="31" t="s">
        <v>57</v>
      </c>
      <c r="H11" s="32" t="s">
        <v>53</v>
      </c>
      <c r="I11" s="33">
        <f>I14+I16+I25</f>
        <v>19</v>
      </c>
      <c r="J11" s="173"/>
      <c r="K11" s="33">
        <f>K14+K16+K25</f>
        <v>9</v>
      </c>
      <c r="L11" s="33">
        <f>L14+L16+L25</f>
        <v>3</v>
      </c>
      <c r="M11" s="220"/>
      <c r="N11" s="220"/>
      <c r="O11" s="34" t="e">
        <f>O14+O16+#REF!+O25</f>
        <v>#REF!</v>
      </c>
      <c r="P11" s="34" t="e">
        <f>P14+P16+#REF!+P25</f>
        <v>#REF!</v>
      </c>
      <c r="Q11" s="34" t="e">
        <f>Q14+Q16+#REF!+Q25</f>
        <v>#REF!</v>
      </c>
      <c r="S11" s="13"/>
      <c r="T11" s="13"/>
      <c r="U11" s="13"/>
      <c r="V11" s="13"/>
      <c r="W11" s="13"/>
      <c r="X11" s="13"/>
      <c r="Y11" s="13"/>
      <c r="Z11" s="13"/>
      <c r="AA11" s="13"/>
      <c r="AB11" s="35"/>
      <c r="AU11" s="8"/>
    </row>
    <row r="12" spans="1:47" s="22" customFormat="1" ht="42.75" customHeight="1" x14ac:dyDescent="0.25">
      <c r="A12" s="30" t="s">
        <v>44</v>
      </c>
      <c r="B12" s="32">
        <v>40429</v>
      </c>
      <c r="C12" s="30" t="s">
        <v>45</v>
      </c>
      <c r="D12" s="30" t="s">
        <v>45</v>
      </c>
      <c r="E12" s="30" t="s">
        <v>45</v>
      </c>
      <c r="F12" s="31" t="s">
        <v>48</v>
      </c>
      <c r="G12" s="31" t="s">
        <v>52</v>
      </c>
      <c r="H12" s="32" t="s">
        <v>53</v>
      </c>
      <c r="I12" s="36">
        <f>I13</f>
        <v>1</v>
      </c>
      <c r="J12" s="37">
        <v>45170</v>
      </c>
      <c r="K12" s="36" t="str">
        <f>K13</f>
        <v>1</v>
      </c>
      <c r="L12" s="36" t="str">
        <f>L13</f>
        <v>1</v>
      </c>
      <c r="M12" s="12">
        <f>M13</f>
        <v>0</v>
      </c>
      <c r="N12" s="12">
        <f t="shared" ref="N12:N17" si="0">SUM(O12:Q12)</f>
        <v>9975</v>
      </c>
      <c r="O12" s="34">
        <v>3325</v>
      </c>
      <c r="P12" s="34">
        <v>3325</v>
      </c>
      <c r="Q12" s="34">
        <v>3325</v>
      </c>
      <c r="S12" s="13"/>
      <c r="T12" s="13"/>
      <c r="U12" s="13">
        <v>1000</v>
      </c>
      <c r="V12" s="13">
        <v>1000</v>
      </c>
      <c r="W12" s="13"/>
      <c r="X12" s="13"/>
      <c r="Y12" s="13"/>
      <c r="Z12" s="13">
        <f>U12-P12</f>
        <v>-2325</v>
      </c>
      <c r="AA12" s="13" t="e">
        <f>V12-#REF!</f>
        <v>#REF!</v>
      </c>
      <c r="AB12" s="35" t="s">
        <v>47</v>
      </c>
      <c r="AU12" s="8"/>
    </row>
    <row r="13" spans="1:47" s="22" customFormat="1" ht="42.75" customHeight="1" x14ac:dyDescent="0.25">
      <c r="A13" s="17" t="s">
        <v>44</v>
      </c>
      <c r="B13" s="6">
        <v>40429</v>
      </c>
      <c r="C13" s="17" t="s">
        <v>49</v>
      </c>
      <c r="D13" s="17">
        <v>27300042</v>
      </c>
      <c r="E13" s="17" t="s">
        <v>86</v>
      </c>
      <c r="F13" s="38" t="s">
        <v>51</v>
      </c>
      <c r="G13" s="38" t="s">
        <v>52</v>
      </c>
      <c r="H13" s="6" t="s">
        <v>53</v>
      </c>
      <c r="I13" s="39">
        <v>1</v>
      </c>
      <c r="J13" s="40">
        <v>45170</v>
      </c>
      <c r="K13" s="17" t="s">
        <v>87</v>
      </c>
      <c r="L13" s="17" t="s">
        <v>87</v>
      </c>
      <c r="M13" s="12">
        <v>0</v>
      </c>
      <c r="N13" s="12">
        <f t="shared" si="0"/>
        <v>3225</v>
      </c>
      <c r="O13" s="12">
        <v>1075</v>
      </c>
      <c r="P13" s="12">
        <v>1075</v>
      </c>
      <c r="Q13" s="12">
        <v>1075</v>
      </c>
      <c r="S13" s="13"/>
      <c r="T13" s="13"/>
      <c r="U13" s="13"/>
      <c r="V13" s="13"/>
      <c r="W13" s="13"/>
      <c r="X13" s="13"/>
      <c r="Y13" s="13"/>
      <c r="Z13" s="13"/>
      <c r="AA13" s="13"/>
      <c r="AU13" s="8"/>
    </row>
    <row r="14" spans="1:47" s="22" customFormat="1" ht="78.75" x14ac:dyDescent="0.25">
      <c r="A14" s="30" t="s">
        <v>44</v>
      </c>
      <c r="B14" s="32">
        <v>60106</v>
      </c>
      <c r="C14" s="30" t="s">
        <v>45</v>
      </c>
      <c r="D14" s="30" t="s">
        <v>45</v>
      </c>
      <c r="E14" s="30" t="s">
        <v>45</v>
      </c>
      <c r="F14" s="31" t="s">
        <v>88</v>
      </c>
      <c r="G14" s="31" t="s">
        <v>57</v>
      </c>
      <c r="H14" s="32" t="s">
        <v>53</v>
      </c>
      <c r="I14" s="36">
        <f>I15</f>
        <v>8</v>
      </c>
      <c r="J14" s="37">
        <v>45261</v>
      </c>
      <c r="K14" s="36" t="str">
        <f>K15</f>
        <v>5</v>
      </c>
      <c r="L14" s="36" t="str">
        <f>L15</f>
        <v>3</v>
      </c>
      <c r="M14" s="34">
        <f>M15</f>
        <v>0</v>
      </c>
      <c r="N14" s="34">
        <f t="shared" si="0"/>
        <v>32892.729999999996</v>
      </c>
      <c r="O14" s="34">
        <f>O15</f>
        <v>19143.73</v>
      </c>
      <c r="P14" s="34">
        <f>P15</f>
        <v>10980</v>
      </c>
      <c r="Q14" s="41">
        <f>Q15</f>
        <v>2769</v>
      </c>
      <c r="R14" s="22" t="s">
        <v>109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U14" s="8"/>
    </row>
    <row r="15" spans="1:47" s="22" customFormat="1" ht="50.25" customHeight="1" x14ac:dyDescent="0.25">
      <c r="A15" s="17" t="s">
        <v>44</v>
      </c>
      <c r="B15" s="6">
        <v>60106</v>
      </c>
      <c r="C15" s="17" t="s">
        <v>49</v>
      </c>
      <c r="D15" s="17">
        <v>27300042</v>
      </c>
      <c r="E15" s="17" t="s">
        <v>86</v>
      </c>
      <c r="F15" s="38" t="s">
        <v>56</v>
      </c>
      <c r="G15" s="38" t="s">
        <v>57</v>
      </c>
      <c r="H15" s="6" t="s">
        <v>53</v>
      </c>
      <c r="I15" s="39">
        <v>8</v>
      </c>
      <c r="J15" s="40">
        <v>45261</v>
      </c>
      <c r="K15" s="53" t="s">
        <v>110</v>
      </c>
      <c r="L15" s="53" t="s">
        <v>111</v>
      </c>
      <c r="M15" s="12">
        <v>0</v>
      </c>
      <c r="N15" s="12">
        <f t="shared" si="0"/>
        <v>32892.729999999996</v>
      </c>
      <c r="O15" s="42">
        <v>19143.73</v>
      </c>
      <c r="P15" s="42">
        <v>10980</v>
      </c>
      <c r="Q15" s="42">
        <v>2769</v>
      </c>
      <c r="S15" s="13"/>
      <c r="T15" s="13"/>
      <c r="U15" s="13"/>
      <c r="V15" s="13"/>
      <c r="W15" s="13"/>
      <c r="X15" s="13"/>
      <c r="Y15" s="13"/>
      <c r="Z15" s="13"/>
      <c r="AA15" s="13"/>
      <c r="AB15" s="13"/>
      <c r="AU15" s="8"/>
    </row>
    <row r="16" spans="1:47" s="22" customFormat="1" ht="47.25" x14ac:dyDescent="0.25">
      <c r="A16" s="30" t="s">
        <v>44</v>
      </c>
      <c r="B16" s="32">
        <v>60115</v>
      </c>
      <c r="C16" s="30" t="s">
        <v>45</v>
      </c>
      <c r="D16" s="30" t="s">
        <v>45</v>
      </c>
      <c r="E16" s="30" t="s">
        <v>45</v>
      </c>
      <c r="F16" s="31" t="s">
        <v>91</v>
      </c>
      <c r="G16" s="31" t="s">
        <v>57</v>
      </c>
      <c r="H16" s="32" t="s">
        <v>53</v>
      </c>
      <c r="I16" s="36">
        <f>SUM(I17:I23)</f>
        <v>7</v>
      </c>
      <c r="J16" s="37">
        <v>45261</v>
      </c>
      <c r="K16" s="36">
        <f>SUM(K17:K23)</f>
        <v>0</v>
      </c>
      <c r="L16" s="36">
        <f>SUM(L17:L23)</f>
        <v>0</v>
      </c>
      <c r="M16" s="34">
        <f>M56</f>
        <v>0</v>
      </c>
      <c r="N16" s="34">
        <f t="shared" si="0"/>
        <v>30314.93</v>
      </c>
      <c r="O16" s="34">
        <f>SUM(O17:O23)</f>
        <v>30314.93</v>
      </c>
      <c r="P16" s="34">
        <f>P56</f>
        <v>0</v>
      </c>
      <c r="Q16" s="41">
        <v>0</v>
      </c>
      <c r="S16" s="13"/>
      <c r="T16" s="13"/>
      <c r="U16" s="13"/>
      <c r="V16" s="13"/>
      <c r="W16" s="13"/>
      <c r="X16" s="13"/>
      <c r="Y16" s="13"/>
      <c r="Z16" s="13"/>
      <c r="AA16" s="13"/>
      <c r="AB16" s="13"/>
      <c r="AU16" s="8"/>
    </row>
    <row r="17" spans="1:47" s="22" customFormat="1" ht="26.25" x14ac:dyDescent="0.25">
      <c r="A17" s="17" t="s">
        <v>44</v>
      </c>
      <c r="B17" s="6">
        <v>60115</v>
      </c>
      <c r="C17" s="17" t="s">
        <v>49</v>
      </c>
      <c r="D17" s="17">
        <v>27300042</v>
      </c>
      <c r="E17" s="17" t="s">
        <v>86</v>
      </c>
      <c r="F17" s="54" t="s">
        <v>112</v>
      </c>
      <c r="G17" s="38" t="s">
        <v>57</v>
      </c>
      <c r="H17" s="6" t="s">
        <v>53</v>
      </c>
      <c r="I17" s="39">
        <v>1</v>
      </c>
      <c r="J17" s="40">
        <v>45261</v>
      </c>
      <c r="K17" s="17" t="s">
        <v>92</v>
      </c>
      <c r="L17" s="17" t="s">
        <v>92</v>
      </c>
      <c r="M17" s="12">
        <v>0</v>
      </c>
      <c r="N17" s="12">
        <f t="shared" si="0"/>
        <v>1524.94</v>
      </c>
      <c r="O17" s="55">
        <v>1524.94</v>
      </c>
      <c r="P17" s="42">
        <v>0</v>
      </c>
      <c r="Q17" s="42">
        <v>0</v>
      </c>
      <c r="S17" s="13"/>
      <c r="T17" s="13"/>
      <c r="U17" s="13"/>
      <c r="V17" s="13"/>
      <c r="W17" s="13"/>
      <c r="X17" s="13"/>
      <c r="Y17" s="13"/>
      <c r="Z17" s="13"/>
      <c r="AA17" s="13"/>
      <c r="AB17" s="13"/>
      <c r="AU17" s="8"/>
    </row>
    <row r="18" spans="1:47" s="22" customFormat="1" ht="26.25" x14ac:dyDescent="0.25">
      <c r="A18" s="17" t="s">
        <v>44</v>
      </c>
      <c r="B18" s="6">
        <v>60115</v>
      </c>
      <c r="C18" s="17" t="s">
        <v>94</v>
      </c>
      <c r="D18" s="17">
        <v>27300043</v>
      </c>
      <c r="E18" s="17" t="s">
        <v>86</v>
      </c>
      <c r="F18" s="54" t="s">
        <v>113</v>
      </c>
      <c r="G18" s="38" t="s">
        <v>57</v>
      </c>
      <c r="H18" s="6" t="s">
        <v>53</v>
      </c>
      <c r="I18" s="39">
        <v>1</v>
      </c>
      <c r="J18" s="40">
        <v>45261</v>
      </c>
      <c r="K18" s="17" t="s">
        <v>92</v>
      </c>
      <c r="L18" s="17" t="s">
        <v>92</v>
      </c>
      <c r="M18" s="12"/>
      <c r="N18" s="12"/>
      <c r="O18" s="55">
        <v>17048.560000000001</v>
      </c>
      <c r="P18" s="42">
        <v>0</v>
      </c>
      <c r="Q18" s="42">
        <v>0</v>
      </c>
      <c r="S18" s="13"/>
      <c r="T18" s="13"/>
      <c r="U18" s="13"/>
      <c r="V18" s="13"/>
      <c r="W18" s="13"/>
      <c r="X18" s="13"/>
      <c r="Y18" s="13"/>
      <c r="Z18" s="13"/>
      <c r="AA18" s="13"/>
      <c r="AB18" s="13"/>
      <c r="AU18" s="8"/>
    </row>
    <row r="19" spans="1:47" s="22" customFormat="1" ht="26.25" x14ac:dyDescent="0.25">
      <c r="A19" s="17" t="s">
        <v>44</v>
      </c>
      <c r="B19" s="6">
        <v>60115</v>
      </c>
      <c r="C19" s="17" t="s">
        <v>49</v>
      </c>
      <c r="D19" s="17">
        <v>27300042</v>
      </c>
      <c r="E19" s="17" t="s">
        <v>86</v>
      </c>
      <c r="F19" s="54" t="s">
        <v>114</v>
      </c>
      <c r="G19" s="38" t="s">
        <v>57</v>
      </c>
      <c r="H19" s="6" t="s">
        <v>53</v>
      </c>
      <c r="I19" s="39">
        <v>1</v>
      </c>
      <c r="J19" s="40">
        <v>45261</v>
      </c>
      <c r="K19" s="17" t="s">
        <v>92</v>
      </c>
      <c r="L19" s="17" t="s">
        <v>92</v>
      </c>
      <c r="M19" s="12"/>
      <c r="N19" s="12"/>
      <c r="O19" s="55">
        <v>5301.09</v>
      </c>
      <c r="P19" s="42">
        <v>0</v>
      </c>
      <c r="Q19" s="42">
        <v>0</v>
      </c>
      <c r="S19" s="13"/>
      <c r="T19" s="13"/>
      <c r="U19" s="13"/>
      <c r="V19" s="13"/>
      <c r="W19" s="13"/>
      <c r="X19" s="13"/>
      <c r="Y19" s="13"/>
      <c r="Z19" s="13"/>
      <c r="AA19" s="13"/>
      <c r="AB19" s="13"/>
      <c r="AU19" s="8"/>
    </row>
    <row r="20" spans="1:47" s="22" customFormat="1" ht="26.25" x14ac:dyDescent="0.25">
      <c r="A20" s="17" t="s">
        <v>44</v>
      </c>
      <c r="B20" s="6">
        <v>60115</v>
      </c>
      <c r="C20" s="17" t="s">
        <v>49</v>
      </c>
      <c r="D20" s="17">
        <v>27300042</v>
      </c>
      <c r="E20" s="17" t="s">
        <v>86</v>
      </c>
      <c r="F20" s="54" t="s">
        <v>115</v>
      </c>
      <c r="G20" s="38" t="s">
        <v>57</v>
      </c>
      <c r="H20" s="6" t="s">
        <v>53</v>
      </c>
      <c r="I20" s="39">
        <v>1</v>
      </c>
      <c r="J20" s="40">
        <v>45261</v>
      </c>
      <c r="K20" s="17" t="s">
        <v>92</v>
      </c>
      <c r="L20" s="17" t="s">
        <v>92</v>
      </c>
      <c r="M20" s="12"/>
      <c r="N20" s="12"/>
      <c r="O20" s="55">
        <v>1253.4100000000001</v>
      </c>
      <c r="P20" s="42">
        <v>0</v>
      </c>
      <c r="Q20" s="42">
        <v>0</v>
      </c>
      <c r="S20" s="13"/>
      <c r="T20" s="13"/>
      <c r="U20" s="13"/>
      <c r="V20" s="13"/>
      <c r="W20" s="13"/>
      <c r="X20" s="13"/>
      <c r="Y20" s="13"/>
      <c r="Z20" s="13"/>
      <c r="AA20" s="13"/>
      <c r="AB20" s="13"/>
      <c r="AU20" s="8"/>
    </row>
    <row r="21" spans="1:47" s="22" customFormat="1" ht="47.25" customHeight="1" x14ac:dyDescent="0.25">
      <c r="A21" s="17" t="s">
        <v>44</v>
      </c>
      <c r="B21" s="6">
        <v>60115</v>
      </c>
      <c r="C21" s="17" t="s">
        <v>49</v>
      </c>
      <c r="D21" s="17">
        <v>27300042</v>
      </c>
      <c r="E21" s="17" t="s">
        <v>86</v>
      </c>
      <c r="F21" s="54" t="s">
        <v>95</v>
      </c>
      <c r="G21" s="38" t="s">
        <v>57</v>
      </c>
      <c r="H21" s="6" t="s">
        <v>53</v>
      </c>
      <c r="I21" s="39">
        <v>1</v>
      </c>
      <c r="J21" s="40">
        <v>45261</v>
      </c>
      <c r="K21" s="17" t="s">
        <v>92</v>
      </c>
      <c r="L21" s="17" t="s">
        <v>92</v>
      </c>
      <c r="M21" s="12"/>
      <c r="N21" s="12"/>
      <c r="O21" s="55">
        <v>886.09</v>
      </c>
      <c r="P21" s="42">
        <v>0</v>
      </c>
      <c r="Q21" s="42">
        <v>0</v>
      </c>
      <c r="S21" s="13"/>
      <c r="T21" s="13"/>
      <c r="U21" s="13"/>
      <c r="V21" s="13"/>
      <c r="W21" s="13"/>
      <c r="X21" s="13"/>
      <c r="Y21" s="13"/>
      <c r="Z21" s="13"/>
      <c r="AA21" s="13"/>
      <c r="AB21" s="13"/>
      <c r="AU21" s="8"/>
    </row>
    <row r="22" spans="1:47" s="22" customFormat="1" ht="39" x14ac:dyDescent="0.25">
      <c r="A22" s="17" t="s">
        <v>44</v>
      </c>
      <c r="B22" s="6">
        <v>60115</v>
      </c>
      <c r="C22" s="17" t="s">
        <v>49</v>
      </c>
      <c r="D22" s="17">
        <v>27300042</v>
      </c>
      <c r="E22" s="17" t="s">
        <v>86</v>
      </c>
      <c r="F22" s="54" t="s">
        <v>116</v>
      </c>
      <c r="G22" s="38" t="s">
        <v>57</v>
      </c>
      <c r="H22" s="6" t="s">
        <v>53</v>
      </c>
      <c r="I22" s="39">
        <v>1</v>
      </c>
      <c r="J22" s="40">
        <v>45261</v>
      </c>
      <c r="K22" s="17" t="s">
        <v>92</v>
      </c>
      <c r="L22" s="17" t="s">
        <v>92</v>
      </c>
      <c r="M22" s="12"/>
      <c r="N22" s="12"/>
      <c r="O22" s="55">
        <v>2867.23</v>
      </c>
      <c r="P22" s="42">
        <v>0</v>
      </c>
      <c r="Q22" s="42">
        <v>0</v>
      </c>
      <c r="S22" s="13"/>
      <c r="T22" s="13"/>
      <c r="U22" s="13"/>
      <c r="V22" s="13"/>
      <c r="W22" s="13"/>
      <c r="X22" s="13"/>
      <c r="Y22" s="13"/>
      <c r="Z22" s="13"/>
      <c r="AA22" s="13"/>
      <c r="AB22" s="13"/>
      <c r="AU22" s="8"/>
    </row>
    <row r="23" spans="1:47" s="22" customFormat="1" ht="87.75" customHeight="1" x14ac:dyDescent="0.25">
      <c r="A23" s="17" t="s">
        <v>44</v>
      </c>
      <c r="B23" s="6">
        <v>60115</v>
      </c>
      <c r="C23" s="17" t="s">
        <v>49</v>
      </c>
      <c r="D23" s="17">
        <v>27300042</v>
      </c>
      <c r="E23" s="17" t="s">
        <v>86</v>
      </c>
      <c r="F23" s="54" t="s">
        <v>117</v>
      </c>
      <c r="G23" s="38" t="s">
        <v>57</v>
      </c>
      <c r="H23" s="6" t="s">
        <v>53</v>
      </c>
      <c r="I23" s="39">
        <v>1</v>
      </c>
      <c r="J23" s="40">
        <v>45261</v>
      </c>
      <c r="K23" s="17" t="s">
        <v>92</v>
      </c>
      <c r="L23" s="17" t="s">
        <v>92</v>
      </c>
      <c r="M23" s="12"/>
      <c r="N23" s="12"/>
      <c r="O23" s="55">
        <v>1433.61</v>
      </c>
      <c r="P23" s="42">
        <v>0</v>
      </c>
      <c r="Q23" s="42">
        <v>0</v>
      </c>
      <c r="S23" s="13"/>
      <c r="T23" s="13"/>
      <c r="U23" s="13"/>
      <c r="V23" s="13"/>
      <c r="W23" s="13"/>
      <c r="X23" s="13"/>
      <c r="Y23" s="13"/>
      <c r="Z23" s="13"/>
      <c r="AA23" s="13"/>
      <c r="AB23" s="13"/>
      <c r="AU23" s="8"/>
    </row>
    <row r="24" spans="1:47" s="22" customFormat="1" ht="29.25" customHeight="1" x14ac:dyDescent="0.25">
      <c r="A24" s="172" t="s">
        <v>44</v>
      </c>
      <c r="B24" s="208" t="s">
        <v>118</v>
      </c>
      <c r="C24" s="172" t="s">
        <v>45</v>
      </c>
      <c r="D24" s="172" t="s">
        <v>45</v>
      </c>
      <c r="E24" s="172" t="s">
        <v>45</v>
      </c>
      <c r="F24" s="212" t="s">
        <v>119</v>
      </c>
      <c r="G24" s="56" t="s">
        <v>52</v>
      </c>
      <c r="H24" s="32" t="s">
        <v>53</v>
      </c>
      <c r="I24" s="36">
        <f>I26+I28+I32+I34+I36+I37+I38+I39</f>
        <v>8</v>
      </c>
      <c r="J24" s="210">
        <v>44896</v>
      </c>
      <c r="K24" s="44">
        <f>K26+K28+K32+K34+K36+K37+K38+K39</f>
        <v>0</v>
      </c>
      <c r="L24" s="44">
        <f>L26+L28+L32+L34+L36+L37+L38+L39</f>
        <v>0</v>
      </c>
      <c r="M24" s="12" t="e">
        <f>#REF!+#REF!+#REF!</f>
        <v>#REF!</v>
      </c>
      <c r="N24" s="12" t="e">
        <f>SUM(O24:Q24)</f>
        <v>#REF!</v>
      </c>
      <c r="O24" s="34" t="e">
        <f>O28+O32+O34+O36+#REF!+#REF!+#REF!</f>
        <v>#REF!</v>
      </c>
      <c r="P24" s="34" t="e">
        <f>P28+P32+P34+P36+#REF!+#REF!+#REF!</f>
        <v>#REF!</v>
      </c>
      <c r="Q24" s="34" t="e">
        <f>Q28+Q32+Q34+Q36+#REF!+#REF!+#REF!</f>
        <v>#REF!</v>
      </c>
      <c r="S24" s="13"/>
      <c r="T24" s="13"/>
      <c r="U24" s="13"/>
      <c r="V24" s="13"/>
      <c r="W24" s="13"/>
      <c r="X24" s="13"/>
      <c r="Y24" s="13"/>
      <c r="Z24" s="13"/>
      <c r="AA24" s="13"/>
      <c r="AU24" s="8"/>
    </row>
    <row r="25" spans="1:47" s="22" customFormat="1" ht="18" customHeight="1" x14ac:dyDescent="0.25">
      <c r="A25" s="173"/>
      <c r="B25" s="209"/>
      <c r="C25" s="173"/>
      <c r="D25" s="173"/>
      <c r="E25" s="173"/>
      <c r="F25" s="213"/>
      <c r="G25" s="57" t="s">
        <v>57</v>
      </c>
      <c r="H25" s="32" t="s">
        <v>53</v>
      </c>
      <c r="I25" s="36">
        <f>I27+I29+I30+I33+I31+I35+I40+I41</f>
        <v>4</v>
      </c>
      <c r="J25" s="211"/>
      <c r="K25" s="36">
        <f>K27+K29+K30+K33+K31+K35+K40+K41</f>
        <v>4</v>
      </c>
      <c r="L25" s="36">
        <f>L27+L29+L30+L33+L31+L35+L40+L41</f>
        <v>0</v>
      </c>
      <c r="M25" s="12"/>
      <c r="N25" s="12"/>
      <c r="O25" s="34" t="e">
        <f>+O29+O30+O33+O35+#REF!+#REF!+O40+O41</f>
        <v>#REF!</v>
      </c>
      <c r="P25" s="34" t="e">
        <f>P29+P30+P33+P35+#REF!+#REF!+P40+P41</f>
        <v>#REF!</v>
      </c>
      <c r="Q25" s="34" t="e">
        <f>Q29+Q30+Q33+Q35+#REF!+#REF!+Q40+Q41</f>
        <v>#REF!</v>
      </c>
      <c r="S25" s="13"/>
      <c r="T25" s="13"/>
      <c r="U25" s="13"/>
      <c r="V25" s="13"/>
      <c r="W25" s="13"/>
      <c r="X25" s="13"/>
      <c r="Y25" s="13"/>
      <c r="Z25" s="13"/>
      <c r="AA25" s="13"/>
      <c r="AU25" s="8"/>
    </row>
    <row r="26" spans="1:47" s="22" customFormat="1" ht="41.25" customHeight="1" x14ac:dyDescent="0.25">
      <c r="A26" s="180" t="s">
        <v>44</v>
      </c>
      <c r="B26" s="168" t="s">
        <v>118</v>
      </c>
      <c r="C26" s="17" t="s">
        <v>49</v>
      </c>
      <c r="D26" s="17">
        <v>27300042</v>
      </c>
      <c r="E26" s="180" t="s">
        <v>86</v>
      </c>
      <c r="F26" s="191" t="s">
        <v>120</v>
      </c>
      <c r="G26" s="58" t="s">
        <v>52</v>
      </c>
      <c r="H26" s="6" t="s">
        <v>53</v>
      </c>
      <c r="I26" s="39">
        <v>1</v>
      </c>
      <c r="J26" s="40">
        <v>45261</v>
      </c>
      <c r="K26" s="17" t="s">
        <v>92</v>
      </c>
      <c r="L26" s="17" t="s">
        <v>92</v>
      </c>
      <c r="M26" s="12">
        <v>0</v>
      </c>
      <c r="N26" s="12">
        <f>SUM(O26:P26)</f>
        <v>15770.23</v>
      </c>
      <c r="O26" s="45">
        <v>15770.23</v>
      </c>
      <c r="P26" s="12">
        <v>0</v>
      </c>
      <c r="Q26" s="45">
        <v>0</v>
      </c>
      <c r="S26" s="13"/>
      <c r="T26" s="13"/>
      <c r="U26" s="13"/>
      <c r="V26" s="13"/>
      <c r="W26" s="13"/>
      <c r="X26" s="13"/>
      <c r="Y26" s="13"/>
      <c r="Z26" s="13"/>
      <c r="AA26" s="13"/>
      <c r="AU26" s="8"/>
    </row>
    <row r="27" spans="1:47" s="22" customFormat="1" ht="36.75" customHeight="1" x14ac:dyDescent="0.25">
      <c r="A27" s="181"/>
      <c r="B27" s="169"/>
      <c r="C27" s="17"/>
      <c r="D27" s="17"/>
      <c r="E27" s="181"/>
      <c r="F27" s="192"/>
      <c r="G27" s="59" t="s">
        <v>57</v>
      </c>
      <c r="H27" s="6" t="s">
        <v>53</v>
      </c>
      <c r="I27" s="39">
        <v>0</v>
      </c>
      <c r="J27" s="40">
        <v>45627</v>
      </c>
      <c r="K27" s="17" t="s">
        <v>87</v>
      </c>
      <c r="L27" s="17" t="s">
        <v>92</v>
      </c>
      <c r="M27" s="12"/>
      <c r="N27" s="12"/>
      <c r="O27" s="45">
        <v>0</v>
      </c>
      <c r="P27" s="12">
        <v>128860.31</v>
      </c>
      <c r="Q27" s="45">
        <v>0</v>
      </c>
      <c r="S27" s="13"/>
      <c r="T27" s="13"/>
      <c r="U27" s="13"/>
      <c r="V27" s="13"/>
      <c r="W27" s="13"/>
      <c r="X27" s="13"/>
      <c r="Y27" s="13"/>
      <c r="Z27" s="13"/>
      <c r="AA27" s="13"/>
      <c r="AU27" s="8"/>
    </row>
    <row r="28" spans="1:47" s="22" customFormat="1" ht="41.25" customHeight="1" x14ac:dyDescent="0.25">
      <c r="A28" s="180" t="s">
        <v>44</v>
      </c>
      <c r="B28" s="168" t="s">
        <v>118</v>
      </c>
      <c r="C28" s="17" t="s">
        <v>49</v>
      </c>
      <c r="D28" s="17">
        <v>27300042</v>
      </c>
      <c r="E28" s="180" t="s">
        <v>86</v>
      </c>
      <c r="F28" s="217" t="s">
        <v>121</v>
      </c>
      <c r="G28" s="58" t="s">
        <v>52</v>
      </c>
      <c r="H28" s="6" t="s">
        <v>53</v>
      </c>
      <c r="I28" s="39">
        <v>1</v>
      </c>
      <c r="J28" s="40">
        <v>45261</v>
      </c>
      <c r="K28" s="17" t="s">
        <v>92</v>
      </c>
      <c r="L28" s="17" t="s">
        <v>92</v>
      </c>
      <c r="M28" s="12">
        <v>0</v>
      </c>
      <c r="N28" s="12">
        <f>SUM(O28:P28)</f>
        <v>2729.82</v>
      </c>
      <c r="O28" s="45">
        <v>2729.82</v>
      </c>
      <c r="P28" s="12">
        <v>0</v>
      </c>
      <c r="Q28" s="45">
        <v>0</v>
      </c>
      <c r="S28" s="13"/>
      <c r="T28" s="13"/>
      <c r="U28" s="13"/>
      <c r="V28" s="13"/>
      <c r="W28" s="13"/>
      <c r="X28" s="13"/>
      <c r="Y28" s="13"/>
      <c r="Z28" s="13"/>
      <c r="AA28" s="13"/>
      <c r="AU28" s="8"/>
    </row>
    <row r="29" spans="1:47" s="22" customFormat="1" ht="36.75" customHeight="1" x14ac:dyDescent="0.25">
      <c r="A29" s="181"/>
      <c r="B29" s="169"/>
      <c r="C29" s="17"/>
      <c r="D29" s="17"/>
      <c r="E29" s="181"/>
      <c r="F29" s="218"/>
      <c r="G29" s="59" t="s">
        <v>57</v>
      </c>
      <c r="H29" s="6" t="s">
        <v>53</v>
      </c>
      <c r="I29" s="39">
        <v>0</v>
      </c>
      <c r="J29" s="40">
        <v>45627</v>
      </c>
      <c r="K29" s="17" t="s">
        <v>87</v>
      </c>
      <c r="L29" s="17" t="s">
        <v>92</v>
      </c>
      <c r="M29" s="12"/>
      <c r="N29" s="12"/>
      <c r="O29" s="45"/>
      <c r="P29" s="12">
        <v>43107.95</v>
      </c>
      <c r="Q29" s="45">
        <v>0</v>
      </c>
      <c r="S29" s="13"/>
      <c r="T29" s="13"/>
      <c r="U29" s="13"/>
      <c r="V29" s="13"/>
      <c r="W29" s="13"/>
      <c r="X29" s="13"/>
      <c r="Y29" s="13"/>
      <c r="Z29" s="13"/>
      <c r="AA29" s="13"/>
      <c r="AU29" s="8"/>
    </row>
    <row r="30" spans="1:47" s="22" customFormat="1" ht="63" x14ac:dyDescent="0.25">
      <c r="A30" s="17" t="s">
        <v>44</v>
      </c>
      <c r="B30" s="6" t="s">
        <v>118</v>
      </c>
      <c r="C30" s="17" t="s">
        <v>49</v>
      </c>
      <c r="D30" s="17">
        <v>27300042</v>
      </c>
      <c r="E30" s="17" t="s">
        <v>86</v>
      </c>
      <c r="F30" s="60" t="s">
        <v>122</v>
      </c>
      <c r="G30" s="59" t="s">
        <v>57</v>
      </c>
      <c r="H30" s="6" t="s">
        <v>53</v>
      </c>
      <c r="I30" s="39">
        <v>1</v>
      </c>
      <c r="J30" s="40">
        <v>45261</v>
      </c>
      <c r="K30" s="17" t="s">
        <v>92</v>
      </c>
      <c r="L30" s="17" t="s">
        <v>92</v>
      </c>
      <c r="M30" s="12">
        <v>0</v>
      </c>
      <c r="N30" s="42">
        <v>1438.16</v>
      </c>
      <c r="O30" s="12">
        <v>33816.28</v>
      </c>
      <c r="P30" s="12">
        <v>0</v>
      </c>
      <c r="Q30" s="42">
        <v>0</v>
      </c>
      <c r="S30" s="13"/>
      <c r="T30" s="13"/>
      <c r="U30" s="13"/>
      <c r="V30" s="13"/>
      <c r="W30" s="13"/>
      <c r="X30" s="13"/>
      <c r="Y30" s="13"/>
      <c r="Z30" s="13"/>
      <c r="AA30" s="13"/>
      <c r="AU30" s="8"/>
    </row>
    <row r="31" spans="1:47" s="22" customFormat="1" ht="47.25" x14ac:dyDescent="0.25">
      <c r="A31" s="17" t="s">
        <v>44</v>
      </c>
      <c r="B31" s="6" t="s">
        <v>118</v>
      </c>
      <c r="C31" s="17" t="s">
        <v>49</v>
      </c>
      <c r="D31" s="17">
        <v>27300042</v>
      </c>
      <c r="E31" s="17" t="s">
        <v>86</v>
      </c>
      <c r="F31" s="60" t="s">
        <v>123</v>
      </c>
      <c r="G31" s="59" t="s">
        <v>57</v>
      </c>
      <c r="H31" s="6" t="s">
        <v>53</v>
      </c>
      <c r="I31" s="39">
        <v>1</v>
      </c>
      <c r="J31" s="40">
        <v>45261</v>
      </c>
      <c r="K31" s="17" t="s">
        <v>92</v>
      </c>
      <c r="L31" s="17" t="s">
        <v>92</v>
      </c>
      <c r="M31" s="12">
        <v>0</v>
      </c>
      <c r="N31" s="42">
        <v>1438.16</v>
      </c>
      <c r="O31" s="12">
        <v>18713.57</v>
      </c>
      <c r="P31" s="12">
        <v>0</v>
      </c>
      <c r="Q31" s="42">
        <v>0</v>
      </c>
      <c r="S31" s="13"/>
      <c r="T31" s="13"/>
      <c r="U31" s="13"/>
      <c r="V31" s="13"/>
      <c r="W31" s="13"/>
      <c r="X31" s="13"/>
      <c r="Y31" s="13"/>
      <c r="Z31" s="13"/>
      <c r="AA31" s="13"/>
      <c r="AU31" s="8"/>
    </row>
    <row r="32" spans="1:47" s="22" customFormat="1" ht="41.45" customHeight="1" x14ac:dyDescent="0.25">
      <c r="A32" s="180" t="s">
        <v>44</v>
      </c>
      <c r="B32" s="168" t="s">
        <v>118</v>
      </c>
      <c r="C32" s="17" t="s">
        <v>49</v>
      </c>
      <c r="D32" s="17">
        <v>27300042</v>
      </c>
      <c r="E32" s="180" t="s">
        <v>86</v>
      </c>
      <c r="F32" s="217" t="s">
        <v>124</v>
      </c>
      <c r="G32" s="58" t="s">
        <v>52</v>
      </c>
      <c r="H32" s="6" t="s">
        <v>53</v>
      </c>
      <c r="I32" s="39">
        <v>1</v>
      </c>
      <c r="J32" s="40">
        <v>45262</v>
      </c>
      <c r="K32" s="17" t="s">
        <v>92</v>
      </c>
      <c r="L32" s="17" t="s">
        <v>92</v>
      </c>
      <c r="M32" s="12">
        <v>0</v>
      </c>
      <c r="N32" s="12">
        <f>O32+P32</f>
        <v>7208.75</v>
      </c>
      <c r="O32" s="12">
        <v>7208.75</v>
      </c>
      <c r="P32" s="12">
        <v>0</v>
      </c>
      <c r="Q32" s="12">
        <v>0</v>
      </c>
      <c r="S32" s="13"/>
      <c r="T32" s="13"/>
      <c r="U32" s="13"/>
      <c r="V32" s="13"/>
      <c r="W32" s="13"/>
      <c r="X32" s="13"/>
      <c r="Y32" s="13"/>
      <c r="Z32" s="13"/>
      <c r="AA32" s="13"/>
      <c r="AD32" s="22">
        <f>-2+1</f>
        <v>-1</v>
      </c>
      <c r="AU32" s="8"/>
    </row>
    <row r="33" spans="1:47" s="22" customFormat="1" ht="41.45" customHeight="1" x14ac:dyDescent="0.25">
      <c r="A33" s="181"/>
      <c r="B33" s="169"/>
      <c r="C33" s="17"/>
      <c r="D33" s="17"/>
      <c r="E33" s="181"/>
      <c r="F33" s="218"/>
      <c r="G33" s="59" t="s">
        <v>57</v>
      </c>
      <c r="H33" s="6" t="s">
        <v>53</v>
      </c>
      <c r="I33" s="39">
        <v>0</v>
      </c>
      <c r="J33" s="40">
        <v>45629</v>
      </c>
      <c r="K33" s="17" t="s">
        <v>87</v>
      </c>
      <c r="L33" s="17" t="s">
        <v>92</v>
      </c>
      <c r="M33" s="12">
        <v>0</v>
      </c>
      <c r="N33" s="12">
        <f>O33+P33</f>
        <v>2736.56</v>
      </c>
      <c r="O33" s="12">
        <v>2092.66</v>
      </c>
      <c r="P33" s="12">
        <v>643.9</v>
      </c>
      <c r="Q33" s="12">
        <v>0</v>
      </c>
      <c r="S33" s="13"/>
      <c r="T33" s="13"/>
      <c r="U33" s="13"/>
      <c r="V33" s="13"/>
      <c r="W33" s="13"/>
      <c r="X33" s="13"/>
      <c r="Y33" s="13"/>
      <c r="Z33" s="13"/>
      <c r="AA33" s="13"/>
      <c r="AU33" s="8"/>
    </row>
    <row r="34" spans="1:47" s="22" customFormat="1" ht="45.75" customHeight="1" x14ac:dyDescent="0.25">
      <c r="A34" s="180" t="s">
        <v>44</v>
      </c>
      <c r="B34" s="168" t="s">
        <v>118</v>
      </c>
      <c r="C34" s="17" t="s">
        <v>49</v>
      </c>
      <c r="D34" s="17">
        <v>27300042</v>
      </c>
      <c r="E34" s="180" t="s">
        <v>86</v>
      </c>
      <c r="F34" s="191" t="s">
        <v>125</v>
      </c>
      <c r="G34" s="58" t="s">
        <v>52</v>
      </c>
      <c r="H34" s="6" t="s">
        <v>53</v>
      </c>
      <c r="I34" s="39">
        <v>1</v>
      </c>
      <c r="J34" s="40">
        <v>45262</v>
      </c>
      <c r="K34" s="17" t="s">
        <v>92</v>
      </c>
      <c r="L34" s="17" t="s">
        <v>92</v>
      </c>
      <c r="M34" s="12">
        <v>0</v>
      </c>
      <c r="N34" s="12">
        <f>O34+P34</f>
        <v>13496.73</v>
      </c>
      <c r="O34" s="12">
        <v>13496.73</v>
      </c>
      <c r="P34" s="12"/>
      <c r="Q34" s="12">
        <v>0</v>
      </c>
      <c r="S34" s="13"/>
      <c r="T34" s="13"/>
      <c r="U34" s="13"/>
      <c r="V34" s="13"/>
      <c r="W34" s="13"/>
      <c r="X34" s="13"/>
      <c r="Y34" s="13"/>
      <c r="Z34" s="13"/>
      <c r="AA34" s="13"/>
      <c r="AU34" s="8"/>
    </row>
    <row r="35" spans="1:47" s="22" customFormat="1" ht="35.25" customHeight="1" x14ac:dyDescent="0.25">
      <c r="A35" s="181"/>
      <c r="B35" s="169"/>
      <c r="C35" s="17"/>
      <c r="D35" s="17"/>
      <c r="E35" s="181"/>
      <c r="F35" s="192"/>
      <c r="G35" s="59" t="s">
        <v>57</v>
      </c>
      <c r="H35" s="6" t="s">
        <v>53</v>
      </c>
      <c r="I35" s="39">
        <v>0</v>
      </c>
      <c r="J35" s="40">
        <v>45629</v>
      </c>
      <c r="K35" s="17" t="s">
        <v>87</v>
      </c>
      <c r="L35" s="17" t="s">
        <v>92</v>
      </c>
      <c r="M35" s="12">
        <v>0</v>
      </c>
      <c r="N35" s="12">
        <f>O35+P35</f>
        <v>49695.509999999995</v>
      </c>
      <c r="O35" s="12">
        <v>38652.06</v>
      </c>
      <c r="P35" s="12">
        <v>11043.45</v>
      </c>
      <c r="Q35" s="12">
        <v>0</v>
      </c>
      <c r="S35" s="13"/>
      <c r="T35" s="13"/>
      <c r="U35" s="13"/>
      <c r="V35" s="13"/>
      <c r="W35" s="13"/>
      <c r="X35" s="13"/>
      <c r="Y35" s="13"/>
      <c r="Z35" s="13"/>
      <c r="AA35" s="13"/>
      <c r="AU35" s="8"/>
    </row>
    <row r="36" spans="1:47" s="61" customFormat="1" ht="46.9" customHeight="1" x14ac:dyDescent="0.25">
      <c r="A36" s="62" t="s">
        <v>44</v>
      </c>
      <c r="B36" s="63" t="s">
        <v>118</v>
      </c>
      <c r="C36" s="62" t="s">
        <v>49</v>
      </c>
      <c r="D36" s="62">
        <v>27300042</v>
      </c>
      <c r="E36" s="62" t="s">
        <v>86</v>
      </c>
      <c r="F36" s="64" t="s">
        <v>126</v>
      </c>
      <c r="G36" s="58" t="s">
        <v>52</v>
      </c>
      <c r="H36" s="63" t="s">
        <v>53</v>
      </c>
      <c r="I36" s="65">
        <v>1</v>
      </c>
      <c r="J36" s="66">
        <v>45261</v>
      </c>
      <c r="K36" s="62" t="s">
        <v>92</v>
      </c>
      <c r="L36" s="62" t="s">
        <v>92</v>
      </c>
      <c r="M36" s="67"/>
      <c r="N36" s="67">
        <f>O36+P36+Q36</f>
        <v>16064.03</v>
      </c>
      <c r="O36" s="67">
        <v>16064.03</v>
      </c>
      <c r="P36" s="68">
        <v>0</v>
      </c>
      <c r="Q36" s="67">
        <v>0</v>
      </c>
      <c r="S36" s="69"/>
      <c r="T36" s="69"/>
      <c r="U36" s="69"/>
      <c r="V36" s="69"/>
      <c r="W36" s="69"/>
      <c r="X36" s="69"/>
      <c r="Y36" s="69"/>
      <c r="Z36" s="69"/>
      <c r="AA36" s="69"/>
      <c r="AU36" s="70"/>
    </row>
    <row r="37" spans="1:47" s="61" customFormat="1" ht="46.9" customHeight="1" x14ac:dyDescent="0.25">
      <c r="A37" s="62" t="s">
        <v>44</v>
      </c>
      <c r="B37" s="63" t="s">
        <v>118</v>
      </c>
      <c r="C37" s="62" t="s">
        <v>49</v>
      </c>
      <c r="D37" s="62">
        <v>27300042</v>
      </c>
      <c r="E37" s="62" t="s">
        <v>86</v>
      </c>
      <c r="F37" s="64" t="s">
        <v>127</v>
      </c>
      <c r="G37" s="58" t="s">
        <v>52</v>
      </c>
      <c r="H37" s="63" t="s">
        <v>53</v>
      </c>
      <c r="I37" s="65">
        <v>1</v>
      </c>
      <c r="J37" s="66">
        <v>45262</v>
      </c>
      <c r="K37" s="62" t="s">
        <v>92</v>
      </c>
      <c r="L37" s="62" t="s">
        <v>92</v>
      </c>
      <c r="M37" s="67"/>
      <c r="N37" s="67">
        <f>O37+P37+Q37</f>
        <v>3330.14</v>
      </c>
      <c r="O37" s="67">
        <v>3330.14</v>
      </c>
      <c r="P37" s="68">
        <v>0</v>
      </c>
      <c r="Q37" s="67">
        <v>0</v>
      </c>
      <c r="S37" s="69"/>
      <c r="T37" s="69"/>
      <c r="U37" s="69"/>
      <c r="V37" s="69"/>
      <c r="W37" s="69"/>
      <c r="X37" s="69"/>
      <c r="Y37" s="69"/>
      <c r="Z37" s="69"/>
      <c r="AA37" s="69"/>
      <c r="AU37" s="70"/>
    </row>
    <row r="38" spans="1:47" s="61" customFormat="1" ht="46.9" customHeight="1" x14ac:dyDescent="0.25">
      <c r="A38" s="62" t="s">
        <v>44</v>
      </c>
      <c r="B38" s="63" t="s">
        <v>118</v>
      </c>
      <c r="C38" s="62" t="s">
        <v>49</v>
      </c>
      <c r="D38" s="62">
        <v>27300042</v>
      </c>
      <c r="E38" s="62" t="s">
        <v>86</v>
      </c>
      <c r="F38" s="64" t="s">
        <v>128</v>
      </c>
      <c r="G38" s="58" t="s">
        <v>52</v>
      </c>
      <c r="H38" s="63" t="s">
        <v>53</v>
      </c>
      <c r="I38" s="65">
        <v>1</v>
      </c>
      <c r="J38" s="66">
        <v>45263</v>
      </c>
      <c r="K38" s="62" t="s">
        <v>92</v>
      </c>
      <c r="L38" s="62" t="s">
        <v>92</v>
      </c>
      <c r="M38" s="67"/>
      <c r="N38" s="67">
        <f>O38+P38+Q38</f>
        <v>1757.97</v>
      </c>
      <c r="O38" s="67">
        <v>1757.97</v>
      </c>
      <c r="P38" s="68">
        <v>0</v>
      </c>
      <c r="Q38" s="67">
        <v>0</v>
      </c>
      <c r="S38" s="69"/>
      <c r="T38" s="69"/>
      <c r="U38" s="69"/>
      <c r="V38" s="69"/>
      <c r="W38" s="69"/>
      <c r="X38" s="69"/>
      <c r="Y38" s="69"/>
      <c r="Z38" s="69"/>
      <c r="AA38" s="69"/>
      <c r="AU38" s="70"/>
    </row>
    <row r="39" spans="1:47" s="61" customFormat="1" ht="46.9" customHeight="1" x14ac:dyDescent="0.25">
      <c r="A39" s="62" t="s">
        <v>44</v>
      </c>
      <c r="B39" s="63" t="s">
        <v>118</v>
      </c>
      <c r="C39" s="62" t="s">
        <v>49</v>
      </c>
      <c r="D39" s="62">
        <v>27300042</v>
      </c>
      <c r="E39" s="62" t="s">
        <v>86</v>
      </c>
      <c r="F39" s="64" t="s">
        <v>129</v>
      </c>
      <c r="G39" s="58" t="s">
        <v>52</v>
      </c>
      <c r="H39" s="63" t="s">
        <v>53</v>
      </c>
      <c r="I39" s="65">
        <v>1</v>
      </c>
      <c r="J39" s="66">
        <v>45264</v>
      </c>
      <c r="K39" s="62" t="s">
        <v>92</v>
      </c>
      <c r="L39" s="62" t="s">
        <v>92</v>
      </c>
      <c r="M39" s="67"/>
      <c r="N39" s="67">
        <f>O39+P39+Q39</f>
        <v>747.01</v>
      </c>
      <c r="O39" s="67">
        <v>747.01</v>
      </c>
      <c r="P39" s="68">
        <v>0</v>
      </c>
      <c r="Q39" s="67">
        <v>0</v>
      </c>
      <c r="S39" s="69"/>
      <c r="T39" s="69"/>
      <c r="U39" s="69"/>
      <c r="V39" s="69"/>
      <c r="W39" s="69"/>
      <c r="X39" s="69"/>
      <c r="Y39" s="69"/>
      <c r="Z39" s="69"/>
      <c r="AA39" s="69"/>
      <c r="AU39" s="70"/>
    </row>
    <row r="40" spans="1:47" s="22" customFormat="1" ht="31.5" x14ac:dyDescent="0.25">
      <c r="A40" s="17" t="s">
        <v>44</v>
      </c>
      <c r="B40" s="6" t="s">
        <v>118</v>
      </c>
      <c r="C40" s="17" t="s">
        <v>49</v>
      </c>
      <c r="D40" s="17">
        <v>27300042</v>
      </c>
      <c r="E40" s="17" t="s">
        <v>86</v>
      </c>
      <c r="F40" s="38" t="s">
        <v>130</v>
      </c>
      <c r="G40" s="59" t="s">
        <v>57</v>
      </c>
      <c r="H40" s="6" t="s">
        <v>53</v>
      </c>
      <c r="I40" s="39">
        <v>1</v>
      </c>
      <c r="J40" s="40">
        <v>45261</v>
      </c>
      <c r="K40" s="17" t="s">
        <v>92</v>
      </c>
      <c r="L40" s="17">
        <v>0</v>
      </c>
      <c r="M40" s="12">
        <v>1058.17</v>
      </c>
      <c r="N40" s="12">
        <f t="shared" ref="N40:N45" si="1">SUM(O40:Q40)</f>
        <v>7128.71</v>
      </c>
      <c r="O40" s="12">
        <v>7128.71</v>
      </c>
      <c r="P40" s="12">
        <v>0</v>
      </c>
      <c r="Q40" s="12">
        <v>0</v>
      </c>
      <c r="S40" s="13"/>
      <c r="T40" s="13"/>
      <c r="U40" s="13"/>
      <c r="V40" s="13"/>
      <c r="W40" s="13"/>
      <c r="X40" s="13"/>
      <c r="Y40" s="13"/>
      <c r="Z40" s="13"/>
      <c r="AA40" s="13"/>
      <c r="AU40" s="8"/>
    </row>
    <row r="41" spans="1:47" s="22" customFormat="1" ht="31.5" x14ac:dyDescent="0.25">
      <c r="A41" s="17" t="s">
        <v>44</v>
      </c>
      <c r="B41" s="6" t="s">
        <v>118</v>
      </c>
      <c r="C41" s="17" t="s">
        <v>49</v>
      </c>
      <c r="D41" s="17">
        <v>27300042</v>
      </c>
      <c r="E41" s="17" t="s">
        <v>86</v>
      </c>
      <c r="F41" s="38" t="s">
        <v>131</v>
      </c>
      <c r="G41" s="59" t="s">
        <v>57</v>
      </c>
      <c r="H41" s="6" t="s">
        <v>53</v>
      </c>
      <c r="I41" s="39">
        <v>1</v>
      </c>
      <c r="J41" s="40">
        <v>45261</v>
      </c>
      <c r="K41" s="17" t="s">
        <v>92</v>
      </c>
      <c r="L41" s="17">
        <v>0</v>
      </c>
      <c r="M41" s="12">
        <v>1058.17</v>
      </c>
      <c r="N41" s="12">
        <f t="shared" si="1"/>
        <v>18290.86</v>
      </c>
      <c r="O41" s="12">
        <v>18290.86</v>
      </c>
      <c r="P41" s="12">
        <v>0</v>
      </c>
      <c r="Q41" s="12">
        <v>0</v>
      </c>
      <c r="S41" s="13"/>
      <c r="T41" s="13"/>
      <c r="U41" s="13"/>
      <c r="V41" s="13"/>
      <c r="W41" s="13"/>
      <c r="X41" s="13"/>
      <c r="Y41" s="13"/>
      <c r="Z41" s="13"/>
      <c r="AA41" s="13"/>
      <c r="AU41" s="8"/>
    </row>
    <row r="42" spans="1:47" s="22" customFormat="1" ht="46.9" customHeight="1" x14ac:dyDescent="0.25">
      <c r="A42" s="30" t="s">
        <v>75</v>
      </c>
      <c r="B42" s="30" t="s">
        <v>45</v>
      </c>
      <c r="C42" s="30" t="s">
        <v>45</v>
      </c>
      <c r="D42" s="30" t="s">
        <v>45</v>
      </c>
      <c r="E42" s="30" t="s">
        <v>45</v>
      </c>
      <c r="F42" s="31" t="s">
        <v>76</v>
      </c>
      <c r="G42" s="46" t="s">
        <v>104</v>
      </c>
      <c r="H42" s="32" t="s">
        <v>105</v>
      </c>
      <c r="I42" s="71">
        <f>I43</f>
        <v>177.71</v>
      </c>
      <c r="J42" s="37">
        <v>45261</v>
      </c>
      <c r="K42" s="71">
        <f t="shared" ref="K42:M43" si="2">K43</f>
        <v>180.5</v>
      </c>
      <c r="L42" s="71">
        <f t="shared" si="2"/>
        <v>183.34</v>
      </c>
      <c r="M42" s="34">
        <f t="shared" si="2"/>
        <v>0</v>
      </c>
      <c r="N42" s="34">
        <f t="shared" si="1"/>
        <v>5970</v>
      </c>
      <c r="O42" s="34">
        <f t="shared" ref="O42:Q43" si="3">O43</f>
        <v>1990</v>
      </c>
      <c r="P42" s="34">
        <f t="shared" si="3"/>
        <v>1990</v>
      </c>
      <c r="Q42" s="34">
        <f t="shared" si="3"/>
        <v>1990</v>
      </c>
      <c r="S42" s="13"/>
      <c r="T42" s="13"/>
      <c r="U42" s="13"/>
      <c r="V42" s="13"/>
      <c r="W42" s="13"/>
      <c r="X42" s="13"/>
      <c r="Y42" s="13"/>
      <c r="Z42" s="13"/>
      <c r="AA42" s="13"/>
      <c r="AU42" s="8"/>
    </row>
    <row r="43" spans="1:47" s="22" customFormat="1" ht="46.9" customHeight="1" x14ac:dyDescent="0.25">
      <c r="A43" s="30" t="s">
        <v>75</v>
      </c>
      <c r="B43" s="32">
        <v>40207</v>
      </c>
      <c r="C43" s="30" t="s">
        <v>45</v>
      </c>
      <c r="D43" s="30" t="s">
        <v>45</v>
      </c>
      <c r="E43" s="30" t="s">
        <v>45</v>
      </c>
      <c r="F43" s="31" t="s">
        <v>77</v>
      </c>
      <c r="G43" s="46" t="s">
        <v>104</v>
      </c>
      <c r="H43" s="32" t="s">
        <v>105</v>
      </c>
      <c r="I43" s="48">
        <f>I44</f>
        <v>177.71</v>
      </c>
      <c r="J43" s="30" t="s">
        <v>45</v>
      </c>
      <c r="K43" s="48">
        <f t="shared" si="2"/>
        <v>180.5</v>
      </c>
      <c r="L43" s="48">
        <f t="shared" si="2"/>
        <v>183.34</v>
      </c>
      <c r="M43" s="12">
        <f t="shared" si="2"/>
        <v>0</v>
      </c>
      <c r="N43" s="12">
        <f t="shared" si="1"/>
        <v>5970</v>
      </c>
      <c r="O43" s="34">
        <f t="shared" si="3"/>
        <v>1990</v>
      </c>
      <c r="P43" s="34">
        <f t="shared" si="3"/>
        <v>1990</v>
      </c>
      <c r="Q43" s="34">
        <f t="shared" si="3"/>
        <v>1990</v>
      </c>
      <c r="S43" s="13"/>
      <c r="T43" s="13"/>
      <c r="U43" s="13"/>
      <c r="V43" s="13"/>
      <c r="W43" s="13"/>
      <c r="X43" s="13"/>
      <c r="Y43" s="13"/>
      <c r="Z43" s="13"/>
      <c r="AA43" s="13"/>
      <c r="AU43" s="8"/>
    </row>
    <row r="44" spans="1:47" s="22" customFormat="1" ht="87.75" customHeight="1" x14ac:dyDescent="0.25">
      <c r="A44" s="17" t="s">
        <v>75</v>
      </c>
      <c r="B44" s="6">
        <v>40207</v>
      </c>
      <c r="C44" s="6">
        <v>164</v>
      </c>
      <c r="D44" s="17">
        <v>27300042</v>
      </c>
      <c r="E44" s="17" t="s">
        <v>86</v>
      </c>
      <c r="F44" s="38" t="s">
        <v>78</v>
      </c>
      <c r="G44" s="49" t="s">
        <v>104</v>
      </c>
      <c r="H44" s="6" t="s">
        <v>105</v>
      </c>
      <c r="I44" s="6">
        <v>177.71</v>
      </c>
      <c r="J44" s="40">
        <v>45261</v>
      </c>
      <c r="K44" s="6">
        <v>180.5</v>
      </c>
      <c r="L44" s="6">
        <v>183.34</v>
      </c>
      <c r="M44" s="12">
        <v>0</v>
      </c>
      <c r="N44" s="12">
        <f t="shared" si="1"/>
        <v>5970</v>
      </c>
      <c r="O44" s="12">
        <v>1990</v>
      </c>
      <c r="P44" s="12">
        <v>1990</v>
      </c>
      <c r="Q44" s="42">
        <v>1990</v>
      </c>
      <c r="S44" s="13"/>
      <c r="T44" s="13"/>
      <c r="U44" s="13"/>
      <c r="V44" s="13"/>
      <c r="W44" s="13"/>
      <c r="X44" s="13"/>
      <c r="Y44" s="13"/>
      <c r="Z44" s="13"/>
      <c r="AA44" s="13"/>
      <c r="AU44" s="8"/>
    </row>
    <row r="45" spans="1:47" s="22" customFormat="1" ht="43.5" customHeight="1" x14ac:dyDescent="0.25">
      <c r="A45" s="172" t="s">
        <v>106</v>
      </c>
      <c r="B45" s="172" t="s">
        <v>45</v>
      </c>
      <c r="C45" s="30" t="s">
        <v>45</v>
      </c>
      <c r="D45" s="30" t="s">
        <v>45</v>
      </c>
      <c r="E45" s="172" t="s">
        <v>45</v>
      </c>
      <c r="F45" s="212" t="s">
        <v>132</v>
      </c>
      <c r="G45" s="31" t="s">
        <v>52</v>
      </c>
      <c r="H45" s="32" t="s">
        <v>53</v>
      </c>
      <c r="I45" s="44">
        <f>I47</f>
        <v>1</v>
      </c>
      <c r="J45" s="37">
        <v>45170</v>
      </c>
      <c r="K45" s="44" t="str">
        <f>K47</f>
        <v>0</v>
      </c>
      <c r="L45" s="30" t="s">
        <v>92</v>
      </c>
      <c r="M45" s="34" t="e">
        <f>#REF!</f>
        <v>#REF!</v>
      </c>
      <c r="N45" s="34">
        <f t="shared" si="1"/>
        <v>8900</v>
      </c>
      <c r="O45" s="34">
        <f>O47</f>
        <v>8900</v>
      </c>
      <c r="P45" s="34">
        <f>P47</f>
        <v>0</v>
      </c>
      <c r="Q45" s="34">
        <f>Q47</f>
        <v>0</v>
      </c>
      <c r="S45" s="13"/>
      <c r="T45" s="13"/>
      <c r="U45" s="13"/>
      <c r="V45" s="13"/>
      <c r="W45" s="13"/>
      <c r="X45" s="13"/>
      <c r="Y45" s="13"/>
      <c r="Z45" s="13"/>
      <c r="AA45" s="13"/>
      <c r="AU45" s="8"/>
    </row>
    <row r="46" spans="1:47" s="22" customFormat="1" ht="37.5" customHeight="1" x14ac:dyDescent="0.25">
      <c r="A46" s="173"/>
      <c r="B46" s="173"/>
      <c r="C46" s="30"/>
      <c r="D46" s="30"/>
      <c r="E46" s="173"/>
      <c r="F46" s="213"/>
      <c r="G46" s="31" t="s">
        <v>57</v>
      </c>
      <c r="H46" s="32" t="s">
        <v>53</v>
      </c>
      <c r="I46" s="44">
        <v>0</v>
      </c>
      <c r="J46" s="30" t="s">
        <v>45</v>
      </c>
      <c r="K46" s="44">
        <v>0</v>
      </c>
      <c r="L46" s="44">
        <v>0</v>
      </c>
      <c r="M46" s="34"/>
      <c r="N46" s="34"/>
      <c r="O46" s="34">
        <v>0</v>
      </c>
      <c r="P46" s="34">
        <v>0</v>
      </c>
      <c r="Q46" s="34">
        <v>0</v>
      </c>
      <c r="S46" s="13"/>
      <c r="T46" s="13"/>
      <c r="U46" s="13"/>
      <c r="V46" s="13"/>
      <c r="W46" s="13"/>
      <c r="X46" s="13"/>
      <c r="Y46" s="13"/>
      <c r="Z46" s="13"/>
      <c r="AA46" s="13"/>
      <c r="AU46" s="8"/>
    </row>
    <row r="47" spans="1:47" s="22" customFormat="1" ht="30" customHeight="1" x14ac:dyDescent="0.25">
      <c r="A47" s="30" t="s">
        <v>106</v>
      </c>
      <c r="B47" s="32">
        <v>40429</v>
      </c>
      <c r="C47" s="30" t="s">
        <v>45</v>
      </c>
      <c r="D47" s="30" t="s">
        <v>45</v>
      </c>
      <c r="E47" s="30" t="s">
        <v>45</v>
      </c>
      <c r="F47" s="31" t="s">
        <v>48</v>
      </c>
      <c r="G47" s="31" t="s">
        <v>52</v>
      </c>
      <c r="H47" s="32" t="s">
        <v>53</v>
      </c>
      <c r="I47" s="44">
        <f>I48</f>
        <v>1</v>
      </c>
      <c r="J47" s="37" t="s">
        <v>45</v>
      </c>
      <c r="K47" s="30" t="str">
        <f>K48</f>
        <v>0</v>
      </c>
      <c r="L47" s="30">
        <v>0</v>
      </c>
      <c r="M47" s="12">
        <f>M48</f>
        <v>0</v>
      </c>
      <c r="N47" s="12">
        <f>SUM(O47:Q47)</f>
        <v>8900</v>
      </c>
      <c r="O47" s="41">
        <f>O48</f>
        <v>8900</v>
      </c>
      <c r="P47" s="41">
        <f>P48</f>
        <v>0</v>
      </c>
      <c r="Q47" s="41">
        <f>Q48</f>
        <v>0</v>
      </c>
      <c r="S47" s="13"/>
      <c r="T47" s="13"/>
      <c r="U47" s="13"/>
      <c r="V47" s="13"/>
      <c r="W47" s="13"/>
      <c r="X47" s="13"/>
      <c r="Y47" s="13"/>
      <c r="Z47" s="13"/>
      <c r="AA47" s="13"/>
      <c r="AU47" s="8"/>
    </row>
    <row r="48" spans="1:47" s="22" customFormat="1" ht="31.15" customHeight="1" x14ac:dyDescent="0.25">
      <c r="A48" s="17" t="s">
        <v>106</v>
      </c>
      <c r="B48" s="6">
        <v>40429</v>
      </c>
      <c r="C48" s="17" t="s">
        <v>49</v>
      </c>
      <c r="D48" s="17">
        <v>27300042</v>
      </c>
      <c r="E48" s="17" t="s">
        <v>86</v>
      </c>
      <c r="F48" s="38" t="s">
        <v>133</v>
      </c>
      <c r="G48" s="38" t="s">
        <v>52</v>
      </c>
      <c r="H48" s="6" t="s">
        <v>53</v>
      </c>
      <c r="I48" s="39">
        <v>1</v>
      </c>
      <c r="J48" s="40" t="s">
        <v>45</v>
      </c>
      <c r="K48" s="17" t="s">
        <v>92</v>
      </c>
      <c r="L48" s="17">
        <v>0</v>
      </c>
      <c r="M48" s="12">
        <v>0</v>
      </c>
      <c r="N48" s="12">
        <f>SUM(O48:Q48)</f>
        <v>8900</v>
      </c>
      <c r="O48" s="42">
        <v>8900</v>
      </c>
      <c r="P48" s="42">
        <v>0</v>
      </c>
      <c r="Q48" s="12">
        <v>0</v>
      </c>
      <c r="S48" s="13"/>
      <c r="T48" s="13"/>
      <c r="U48" s="13"/>
      <c r="V48" s="13"/>
      <c r="W48" s="13"/>
      <c r="X48" s="13"/>
      <c r="Y48" s="13"/>
      <c r="Z48" s="13"/>
      <c r="AA48" s="13"/>
      <c r="AU48" s="8"/>
    </row>
    <row r="49" spans="1:47" s="22" customFormat="1" ht="43.5" customHeight="1" x14ac:dyDescent="0.25">
      <c r="A49" s="172" t="s">
        <v>107</v>
      </c>
      <c r="B49" s="172" t="s">
        <v>45</v>
      </c>
      <c r="C49" s="30" t="s">
        <v>45</v>
      </c>
      <c r="D49" s="30" t="s">
        <v>45</v>
      </c>
      <c r="E49" s="172" t="s">
        <v>45</v>
      </c>
      <c r="F49" s="212" t="s">
        <v>134</v>
      </c>
      <c r="G49" s="31" t="s">
        <v>52</v>
      </c>
      <c r="H49" s="32" t="s">
        <v>53</v>
      </c>
      <c r="I49" s="44">
        <f>I51</f>
        <v>1</v>
      </c>
      <c r="J49" s="37">
        <v>44835</v>
      </c>
      <c r="K49" s="44" t="str">
        <f>K51</f>
        <v>0</v>
      </c>
      <c r="L49" s="30" t="s">
        <v>92</v>
      </c>
      <c r="M49" s="34">
        <f>M52</f>
        <v>3978.94</v>
      </c>
      <c r="N49" s="34">
        <f>SUM(O49:Q49)</f>
        <v>772</v>
      </c>
      <c r="O49" s="34">
        <f>O51</f>
        <v>772</v>
      </c>
      <c r="P49" s="34">
        <v>0</v>
      </c>
      <c r="Q49" s="34">
        <v>0</v>
      </c>
      <c r="S49" s="13"/>
      <c r="T49" s="13"/>
      <c r="U49" s="13"/>
      <c r="V49" s="13"/>
      <c r="W49" s="13"/>
      <c r="X49" s="13"/>
      <c r="Y49" s="13"/>
      <c r="Z49" s="13"/>
      <c r="AA49" s="13"/>
      <c r="AU49" s="8"/>
    </row>
    <row r="50" spans="1:47" s="22" customFormat="1" ht="37.5" customHeight="1" x14ac:dyDescent="0.25">
      <c r="A50" s="173"/>
      <c r="B50" s="173"/>
      <c r="C50" s="30"/>
      <c r="D50" s="30"/>
      <c r="E50" s="173"/>
      <c r="F50" s="213"/>
      <c r="G50" s="31" t="s">
        <v>57</v>
      </c>
      <c r="H50" s="32" t="s">
        <v>53</v>
      </c>
      <c r="I50" s="36">
        <f>I52+I55</f>
        <v>1</v>
      </c>
      <c r="J50" s="37">
        <v>44896</v>
      </c>
      <c r="K50" s="36">
        <f>K52+K55</f>
        <v>1</v>
      </c>
      <c r="L50" s="36">
        <f>L52+L55</f>
        <v>0</v>
      </c>
      <c r="M50" s="34"/>
      <c r="N50" s="34"/>
      <c r="O50" s="34">
        <f>O52+O55</f>
        <v>16330.099999999999</v>
      </c>
      <c r="P50" s="34">
        <f t="shared" ref="P50:Q52" si="4">P52</f>
        <v>0</v>
      </c>
      <c r="Q50" s="34">
        <f t="shared" si="4"/>
        <v>0</v>
      </c>
      <c r="S50" s="13"/>
      <c r="T50" s="13"/>
      <c r="U50" s="13"/>
      <c r="V50" s="13"/>
      <c r="W50" s="13"/>
      <c r="X50" s="13"/>
      <c r="Y50" s="13"/>
      <c r="Z50" s="13"/>
      <c r="AA50" s="13"/>
      <c r="AU50" s="8"/>
    </row>
    <row r="51" spans="1:47" s="22" customFormat="1" ht="33.75" customHeight="1" x14ac:dyDescent="0.25">
      <c r="A51" s="172" t="s">
        <v>107</v>
      </c>
      <c r="B51" s="208" t="s">
        <v>118</v>
      </c>
      <c r="C51" s="30" t="s">
        <v>45</v>
      </c>
      <c r="D51" s="30" t="s">
        <v>45</v>
      </c>
      <c r="E51" s="172" t="s">
        <v>45</v>
      </c>
      <c r="F51" s="212" t="s">
        <v>119</v>
      </c>
      <c r="G51" s="31" t="s">
        <v>52</v>
      </c>
      <c r="H51" s="32" t="s">
        <v>53</v>
      </c>
      <c r="I51" s="44">
        <v>1</v>
      </c>
      <c r="J51" s="37">
        <v>44835</v>
      </c>
      <c r="K51" s="47" t="str">
        <f>K53</f>
        <v>0</v>
      </c>
      <c r="L51" s="30" t="s">
        <v>92</v>
      </c>
      <c r="M51" s="12">
        <v>3978.94</v>
      </c>
      <c r="N51" s="12">
        <f>SUM(O51:Q51)</f>
        <v>772</v>
      </c>
      <c r="O51" s="34">
        <f>O53</f>
        <v>772</v>
      </c>
      <c r="P51" s="34">
        <f t="shared" si="4"/>
        <v>0</v>
      </c>
      <c r="Q51" s="34">
        <f t="shared" si="4"/>
        <v>0</v>
      </c>
      <c r="S51" s="13"/>
      <c r="T51" s="13"/>
      <c r="U51" s="13"/>
      <c r="V51" s="13"/>
      <c r="W51" s="13"/>
      <c r="X51" s="13"/>
      <c r="Y51" s="13"/>
      <c r="Z51" s="13"/>
      <c r="AA51" s="13"/>
      <c r="AU51" s="8"/>
    </row>
    <row r="52" spans="1:47" s="22" customFormat="1" ht="31.5" customHeight="1" x14ac:dyDescent="0.25">
      <c r="A52" s="173"/>
      <c r="B52" s="209"/>
      <c r="C52" s="30"/>
      <c r="D52" s="30"/>
      <c r="E52" s="173"/>
      <c r="F52" s="213"/>
      <c r="G52" s="31" t="s">
        <v>57</v>
      </c>
      <c r="H52" s="32" t="s">
        <v>53</v>
      </c>
      <c r="I52" s="36" t="str">
        <f>I54</f>
        <v>0</v>
      </c>
      <c r="J52" s="37" t="s">
        <v>45</v>
      </c>
      <c r="K52" s="36" t="str">
        <f>K54</f>
        <v>1</v>
      </c>
      <c r="L52" s="36" t="str">
        <f>L54</f>
        <v>0</v>
      </c>
      <c r="M52" s="12">
        <v>3978.94</v>
      </c>
      <c r="N52" s="12">
        <f>SUM(O52:Q52)</f>
        <v>8583.9699999999993</v>
      </c>
      <c r="O52" s="34">
        <f>O54</f>
        <v>8583.9699999999993</v>
      </c>
      <c r="P52" s="34">
        <f t="shared" si="4"/>
        <v>0</v>
      </c>
      <c r="Q52" s="34">
        <f t="shared" si="4"/>
        <v>0</v>
      </c>
      <c r="S52" s="13"/>
      <c r="T52" s="13"/>
      <c r="U52" s="13"/>
      <c r="V52" s="13"/>
      <c r="W52" s="13"/>
      <c r="X52" s="13"/>
      <c r="Y52" s="13"/>
      <c r="Z52" s="13"/>
      <c r="AA52" s="13"/>
      <c r="AU52" s="8"/>
    </row>
    <row r="53" spans="1:47" s="22" customFormat="1" ht="36.75" customHeight="1" x14ac:dyDescent="0.25">
      <c r="A53" s="180" t="s">
        <v>107</v>
      </c>
      <c r="B53" s="168" t="s">
        <v>118</v>
      </c>
      <c r="C53" s="6">
        <v>164</v>
      </c>
      <c r="D53" s="17">
        <v>27300042</v>
      </c>
      <c r="E53" s="180" t="s">
        <v>86</v>
      </c>
      <c r="F53" s="191" t="s">
        <v>135</v>
      </c>
      <c r="G53" s="38" t="s">
        <v>52</v>
      </c>
      <c r="H53" s="6" t="s">
        <v>53</v>
      </c>
      <c r="I53" s="17" t="s">
        <v>87</v>
      </c>
      <c r="J53" s="40">
        <v>44835</v>
      </c>
      <c r="K53" s="17" t="s">
        <v>92</v>
      </c>
      <c r="L53" s="17" t="s">
        <v>92</v>
      </c>
      <c r="M53" s="12">
        <v>3978.94</v>
      </c>
      <c r="N53" s="42">
        <f>O53+P53+Q53</f>
        <v>772</v>
      </c>
      <c r="O53" s="12">
        <v>772</v>
      </c>
      <c r="P53" s="42">
        <v>0</v>
      </c>
      <c r="Q53" s="12">
        <v>0</v>
      </c>
      <c r="S53" s="13"/>
      <c r="T53" s="13"/>
      <c r="U53" s="13"/>
      <c r="V53" s="13"/>
      <c r="W53" s="13"/>
      <c r="X53" s="13"/>
      <c r="Y53" s="13"/>
      <c r="Z53" s="13"/>
      <c r="AA53" s="13"/>
      <c r="AU53" s="8"/>
    </row>
    <row r="54" spans="1:47" s="22" customFormat="1" ht="26.25" customHeight="1" x14ac:dyDescent="0.25">
      <c r="A54" s="181"/>
      <c r="B54" s="169"/>
      <c r="C54" s="6"/>
      <c r="D54" s="17"/>
      <c r="E54" s="181"/>
      <c r="F54" s="192"/>
      <c r="G54" s="38" t="s">
        <v>136</v>
      </c>
      <c r="H54" s="6" t="s">
        <v>53</v>
      </c>
      <c r="I54" s="17" t="s">
        <v>92</v>
      </c>
      <c r="J54" s="40" t="s">
        <v>45</v>
      </c>
      <c r="K54" s="17" t="s">
        <v>87</v>
      </c>
      <c r="L54" s="17" t="s">
        <v>92</v>
      </c>
      <c r="M54" s="12">
        <v>3978.94</v>
      </c>
      <c r="N54" s="42">
        <f>O54+P54+Q54</f>
        <v>8583.9699999999993</v>
      </c>
      <c r="O54" s="12">
        <v>8583.9699999999993</v>
      </c>
      <c r="P54" s="42">
        <v>0</v>
      </c>
      <c r="Q54" s="12">
        <v>0</v>
      </c>
      <c r="S54" s="13"/>
      <c r="T54" s="13"/>
      <c r="U54" s="13"/>
      <c r="V54" s="13"/>
      <c r="W54" s="13"/>
      <c r="X54" s="13"/>
      <c r="Y54" s="13"/>
      <c r="Z54" s="13"/>
      <c r="AA54" s="13"/>
      <c r="AU54" s="8"/>
    </row>
    <row r="55" spans="1:47" s="22" customFormat="1" ht="46.9" customHeight="1" x14ac:dyDescent="0.25">
      <c r="A55" s="30" t="s">
        <v>107</v>
      </c>
      <c r="B55" s="32">
        <v>60115</v>
      </c>
      <c r="C55" s="30" t="s">
        <v>45</v>
      </c>
      <c r="D55" s="30" t="s">
        <v>45</v>
      </c>
      <c r="E55" s="30" t="s">
        <v>45</v>
      </c>
      <c r="F55" s="31" t="s">
        <v>91</v>
      </c>
      <c r="G55" s="31" t="s">
        <v>57</v>
      </c>
      <c r="H55" s="32" t="s">
        <v>53</v>
      </c>
      <c r="I55" s="36">
        <f>I56</f>
        <v>1</v>
      </c>
      <c r="J55" s="37">
        <v>44896</v>
      </c>
      <c r="K55" s="36" t="str">
        <f>K56</f>
        <v>0</v>
      </c>
      <c r="L55" s="36" t="str">
        <f>L56</f>
        <v>0</v>
      </c>
      <c r="M55" s="34" t="e">
        <f>M24</f>
        <v>#REF!</v>
      </c>
      <c r="N55" s="34">
        <f>SUM(O55:Q55)</f>
        <v>7746.13</v>
      </c>
      <c r="O55" s="34">
        <f>O56</f>
        <v>7746.13</v>
      </c>
      <c r="P55" s="34">
        <f>P56</f>
        <v>0</v>
      </c>
      <c r="Q55" s="34">
        <f>Q56</f>
        <v>0</v>
      </c>
      <c r="S55" s="13"/>
      <c r="T55" s="13"/>
      <c r="U55" s="13"/>
      <c r="V55" s="13"/>
      <c r="W55" s="13"/>
      <c r="X55" s="13"/>
      <c r="Y55" s="13"/>
      <c r="Z55" s="13"/>
      <c r="AA55" s="13"/>
      <c r="AB55" s="13"/>
      <c r="AU55" s="8"/>
    </row>
    <row r="56" spans="1:47" s="22" customFormat="1" ht="46.9" customHeight="1" x14ac:dyDescent="0.25">
      <c r="A56" s="17" t="s">
        <v>107</v>
      </c>
      <c r="B56" s="6">
        <v>60115</v>
      </c>
      <c r="C56" s="17" t="s">
        <v>49</v>
      </c>
      <c r="D56" s="17">
        <v>27300042</v>
      </c>
      <c r="E56" s="17" t="s">
        <v>86</v>
      </c>
      <c r="F56" s="38" t="s">
        <v>137</v>
      </c>
      <c r="G56" s="38" t="s">
        <v>57</v>
      </c>
      <c r="H56" s="6" t="s">
        <v>53</v>
      </c>
      <c r="I56" s="39">
        <v>1</v>
      </c>
      <c r="J56" s="40">
        <v>44896</v>
      </c>
      <c r="K56" s="17" t="s">
        <v>92</v>
      </c>
      <c r="L56" s="17" t="s">
        <v>92</v>
      </c>
      <c r="M56" s="12">
        <v>0</v>
      </c>
      <c r="N56" s="12">
        <f>SUM(O56:Q56)</f>
        <v>7746.13</v>
      </c>
      <c r="O56" s="42">
        <v>7746.13</v>
      </c>
      <c r="P56" s="42">
        <v>0</v>
      </c>
      <c r="Q56" s="42">
        <v>0</v>
      </c>
      <c r="S56" s="13"/>
      <c r="T56" s="13"/>
      <c r="U56" s="13"/>
      <c r="V56" s="13"/>
      <c r="W56" s="13"/>
      <c r="X56" s="13"/>
      <c r="Y56" s="13"/>
      <c r="Z56" s="13"/>
      <c r="AA56" s="13"/>
      <c r="AB56" s="13"/>
      <c r="AU56" s="8"/>
    </row>
    <row r="57" spans="1:47" s="22" customForma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72"/>
      <c r="P57" s="72"/>
      <c r="Q57" s="72"/>
      <c r="S57" s="13"/>
      <c r="T57" s="13"/>
      <c r="U57" s="13"/>
      <c r="V57" s="13"/>
      <c r="W57" s="13"/>
      <c r="X57" s="13"/>
      <c r="Y57" s="13"/>
      <c r="Z57" s="13"/>
      <c r="AA57" s="13"/>
      <c r="AU57" s="8"/>
    </row>
    <row r="58" spans="1:47" s="22" customFormat="1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S58" s="13"/>
      <c r="T58" s="13"/>
      <c r="U58" s="13"/>
      <c r="V58" s="13"/>
      <c r="W58" s="13"/>
      <c r="X58" s="13"/>
      <c r="Y58" s="13"/>
      <c r="Z58" s="13"/>
      <c r="AA58" s="13"/>
      <c r="AU58" s="8"/>
    </row>
    <row r="59" spans="1:47" s="22" customForma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S59" s="13"/>
      <c r="T59" s="13"/>
      <c r="U59" s="13"/>
      <c r="V59" s="13"/>
      <c r="W59" s="13"/>
      <c r="X59" s="13"/>
      <c r="Y59" s="13"/>
      <c r="Z59" s="13"/>
      <c r="AA59" s="13"/>
      <c r="AU59" s="8"/>
    </row>
    <row r="60" spans="1:47" s="22" customFormat="1" x14ac:dyDescent="0.25">
      <c r="A60" s="8"/>
      <c r="B60" s="8"/>
      <c r="C60" s="8"/>
      <c r="D60" s="8"/>
      <c r="E60" s="8"/>
      <c r="F60" s="8"/>
      <c r="G60" s="50"/>
      <c r="H60" s="8"/>
      <c r="I60" s="51"/>
      <c r="J60" s="8"/>
      <c r="K60" s="8"/>
      <c r="L60" s="8"/>
      <c r="M60" s="8"/>
      <c r="N60" s="8"/>
      <c r="S60" s="13"/>
      <c r="T60" s="13"/>
      <c r="U60" s="13"/>
      <c r="V60" s="13"/>
      <c r="W60" s="13"/>
      <c r="X60" s="13"/>
      <c r="Y60" s="13"/>
      <c r="Z60" s="13"/>
      <c r="AA60" s="13"/>
      <c r="AU60" s="8"/>
    </row>
    <row r="61" spans="1:47" s="22" customFormat="1" x14ac:dyDescent="0.25">
      <c r="A61" s="8"/>
      <c r="B61" s="8"/>
      <c r="C61" s="8"/>
      <c r="D61" s="8"/>
      <c r="E61" s="8"/>
      <c r="F61" s="8"/>
      <c r="G61" s="50"/>
      <c r="H61" s="8"/>
      <c r="I61" s="51"/>
      <c r="J61" s="8"/>
      <c r="K61" s="8"/>
      <c r="L61" s="8"/>
      <c r="M61" s="8"/>
      <c r="N61" s="8"/>
      <c r="S61" s="13"/>
      <c r="T61" s="13"/>
      <c r="U61" s="13">
        <v>1000</v>
      </c>
      <c r="V61" s="13">
        <v>1000</v>
      </c>
      <c r="W61" s="13"/>
      <c r="X61" s="13"/>
      <c r="Y61" s="13"/>
      <c r="Z61" s="13">
        <f>U61-P47</f>
        <v>1000</v>
      </c>
      <c r="AA61" s="13" t="e">
        <f>V61-#REF!</f>
        <v>#REF!</v>
      </c>
      <c r="AB61" s="35" t="s">
        <v>47</v>
      </c>
      <c r="AU61" s="8"/>
    </row>
    <row r="62" spans="1:47" s="22" customFormat="1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S62" s="13"/>
      <c r="T62" s="13"/>
      <c r="U62" s="13"/>
      <c r="V62" s="13"/>
      <c r="W62" s="13"/>
      <c r="X62" s="13"/>
      <c r="Y62" s="13"/>
      <c r="Z62" s="13"/>
      <c r="AA62" s="13"/>
      <c r="AU62" s="8"/>
    </row>
    <row r="63" spans="1:47" s="22" customFormat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AU63" s="8"/>
    </row>
    <row r="64" spans="1:47" s="22" customForma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AU64" s="8"/>
    </row>
    <row r="65" spans="10:10" x14ac:dyDescent="0.25">
      <c r="J65" s="22"/>
    </row>
  </sheetData>
  <autoFilter ref="A9:AU56" xr:uid="{00000000-0009-0000-0000-000004000000}"/>
  <mergeCells count="66">
    <mergeCell ref="X5:AA5"/>
    <mergeCell ref="S5:V5"/>
    <mergeCell ref="O1:Q1"/>
    <mergeCell ref="F2:M2"/>
    <mergeCell ref="A5:A8"/>
    <mergeCell ref="A10:A11"/>
    <mergeCell ref="A24:A25"/>
    <mergeCell ref="A26:A27"/>
    <mergeCell ref="A28:A29"/>
    <mergeCell ref="A34:A35"/>
    <mergeCell ref="A49:A50"/>
    <mergeCell ref="A32:A33"/>
    <mergeCell ref="A45:A46"/>
    <mergeCell ref="A51:A52"/>
    <mergeCell ref="A53:A54"/>
    <mergeCell ref="N10:N11"/>
    <mergeCell ref="M10:M11"/>
    <mergeCell ref="J10:J11"/>
    <mergeCell ref="F10:F11"/>
    <mergeCell ref="E10:E11"/>
    <mergeCell ref="D10:D11"/>
    <mergeCell ref="C10:C11"/>
    <mergeCell ref="B10:B11"/>
    <mergeCell ref="A3:P3"/>
    <mergeCell ref="G5:L5"/>
    <mergeCell ref="M5:Q7"/>
    <mergeCell ref="I6:L6"/>
    <mergeCell ref="B5:B8"/>
    <mergeCell ref="C5:C8"/>
    <mergeCell ref="E5:E8"/>
    <mergeCell ref="F5:F8"/>
    <mergeCell ref="G6:G8"/>
    <mergeCell ref="H6:H8"/>
    <mergeCell ref="I7:J7"/>
    <mergeCell ref="K7:K8"/>
    <mergeCell ref="L7:L8"/>
    <mergeCell ref="J24:J25"/>
    <mergeCell ref="B24:B25"/>
    <mergeCell ref="C24:C25"/>
    <mergeCell ref="B26:B27"/>
    <mergeCell ref="B28:B29"/>
    <mergeCell ref="D24:D25"/>
    <mergeCell ref="E24:E25"/>
    <mergeCell ref="F24:F25"/>
    <mergeCell ref="F26:F27"/>
    <mergeCell ref="E26:E27"/>
    <mergeCell ref="E28:E29"/>
    <mergeCell ref="F28:F29"/>
    <mergeCell ref="E45:E46"/>
    <mergeCell ref="E34:E35"/>
    <mergeCell ref="F34:F35"/>
    <mergeCell ref="F32:F33"/>
    <mergeCell ref="E32:E33"/>
    <mergeCell ref="F45:F46"/>
    <mergeCell ref="E49:E50"/>
    <mergeCell ref="F49:F50"/>
    <mergeCell ref="E51:E52"/>
    <mergeCell ref="F51:F52"/>
    <mergeCell ref="E53:E54"/>
    <mergeCell ref="F53:F54"/>
    <mergeCell ref="B32:B33"/>
    <mergeCell ref="B53:B54"/>
    <mergeCell ref="B51:B52"/>
    <mergeCell ref="B49:B50"/>
    <mergeCell ref="B45:B46"/>
    <mergeCell ref="B34:B35"/>
  </mergeCells>
  <pageMargins left="0.70000004768371604" right="0.70000004768371604" top="0.75" bottom="0.75" header="0.30000001192092901" footer="0.30000001192092901"/>
  <pageSetup paperSize="9" fitToWidth="0" fitToHeight="0" orientation="portrait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2"/>
  <sheetViews>
    <sheetView workbookViewId="0"/>
  </sheetViews>
  <sheetFormatPr defaultColWidth="9" defaultRowHeight="12.75" x14ac:dyDescent="0.2"/>
  <cols>
    <col min="1" max="1" width="9" style="73" bestFit="1" customWidth="1"/>
    <col min="2" max="16384" width="9" style="73"/>
  </cols>
  <sheetData>
    <row r="2" spans="1:13" ht="49.5" customHeight="1" x14ac:dyDescent="0.2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</row>
  </sheetData>
  <mergeCells count="1">
    <mergeCell ref="A2:M2"/>
  </mergeCells>
  <pageMargins left="0.70000004768371604" right="0.70000004768371604" top="0.75" bottom="0.75" header="0.30000001192092901" footer="0.3000000119209290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9"/>
  <sheetViews>
    <sheetView workbookViewId="0"/>
  </sheetViews>
  <sheetFormatPr defaultColWidth="9" defaultRowHeight="12.75" x14ac:dyDescent="0.2"/>
  <cols>
    <col min="2" max="4" width="11" customWidth="1"/>
    <col min="5" max="5" width="12.85546875" customWidth="1"/>
    <col min="6" max="6" width="38" customWidth="1"/>
    <col min="10" max="10" width="13.7109375" customWidth="1"/>
    <col min="11" max="11" width="11.5703125" bestFit="1" customWidth="1"/>
    <col min="12" max="12" width="12.42578125" bestFit="1" customWidth="1"/>
    <col min="13" max="13" width="13.28515625" customWidth="1"/>
    <col min="14" max="14" width="13.7109375" customWidth="1"/>
    <col min="15" max="15" width="11.28515625" customWidth="1"/>
  </cols>
  <sheetData>
    <row r="1" spans="1:15" ht="34.5" customHeight="1" x14ac:dyDescent="0.2">
      <c r="A1" s="222" t="s">
        <v>138</v>
      </c>
      <c r="B1" s="222" t="s">
        <v>29</v>
      </c>
      <c r="C1" s="222" t="s">
        <v>139</v>
      </c>
      <c r="D1" s="222" t="s">
        <v>31</v>
      </c>
      <c r="E1" s="224"/>
      <c r="F1" s="222" t="s">
        <v>140</v>
      </c>
      <c r="G1" s="222" t="s">
        <v>33</v>
      </c>
      <c r="H1" s="223"/>
      <c r="I1" s="223"/>
      <c r="J1" s="224"/>
      <c r="K1" s="222" t="s">
        <v>141</v>
      </c>
      <c r="L1" s="223"/>
      <c r="M1" s="223"/>
      <c r="N1" s="223"/>
      <c r="O1" s="224"/>
    </row>
    <row r="2" spans="1:15" ht="51" x14ac:dyDescent="0.2">
      <c r="A2" s="226"/>
      <c r="B2" s="226"/>
      <c r="C2" s="226"/>
      <c r="D2" s="74" t="s">
        <v>37</v>
      </c>
      <c r="E2" s="74" t="s">
        <v>38</v>
      </c>
      <c r="F2" s="226"/>
      <c r="G2" s="74" t="s">
        <v>39</v>
      </c>
      <c r="H2" s="74" t="s">
        <v>142</v>
      </c>
      <c r="I2" s="74" t="s">
        <v>143</v>
      </c>
      <c r="J2" s="74" t="s">
        <v>42</v>
      </c>
      <c r="K2" s="74" t="s">
        <v>144</v>
      </c>
      <c r="L2" s="74" t="s">
        <v>43</v>
      </c>
      <c r="M2" s="74" t="s">
        <v>145</v>
      </c>
      <c r="N2" s="74" t="s">
        <v>146</v>
      </c>
      <c r="O2" s="74" t="s">
        <v>147</v>
      </c>
    </row>
    <row r="3" spans="1:15" x14ac:dyDescent="0.2">
      <c r="A3" s="74">
        <v>1</v>
      </c>
      <c r="B3" s="74">
        <v>2</v>
      </c>
      <c r="C3" s="74">
        <v>3</v>
      </c>
      <c r="D3" s="74">
        <v>4</v>
      </c>
      <c r="E3" s="74">
        <v>5</v>
      </c>
      <c r="F3" s="74">
        <v>6</v>
      </c>
      <c r="G3" s="74">
        <v>7</v>
      </c>
      <c r="H3" s="74">
        <v>8</v>
      </c>
      <c r="I3" s="74">
        <v>9</v>
      </c>
      <c r="J3" s="74">
        <v>10</v>
      </c>
      <c r="K3" s="74">
        <v>11</v>
      </c>
      <c r="L3" s="74">
        <v>12</v>
      </c>
      <c r="M3" s="74">
        <v>13</v>
      </c>
      <c r="N3" s="74">
        <v>14</v>
      </c>
      <c r="O3" s="74">
        <v>15</v>
      </c>
    </row>
    <row r="4" spans="1:15" ht="51" x14ac:dyDescent="0.2">
      <c r="A4" s="75" t="s">
        <v>44</v>
      </c>
      <c r="B4" s="76" t="s">
        <v>148</v>
      </c>
      <c r="C4" s="76" t="s">
        <v>148</v>
      </c>
      <c r="D4" s="76" t="s">
        <v>148</v>
      </c>
      <c r="E4" s="76" t="s">
        <v>148</v>
      </c>
      <c r="F4" s="77" t="s">
        <v>149</v>
      </c>
      <c r="G4" s="78"/>
      <c r="H4" s="78"/>
      <c r="I4" s="78"/>
      <c r="J4" s="79">
        <v>44256</v>
      </c>
      <c r="K4" s="80"/>
      <c r="L4" s="80"/>
      <c r="M4" s="80"/>
      <c r="N4" s="80"/>
      <c r="O4" s="80"/>
    </row>
    <row r="5" spans="1:15" s="81" customFormat="1" ht="38.25" x14ac:dyDescent="0.2">
      <c r="A5" s="82" t="s">
        <v>44</v>
      </c>
      <c r="B5" s="82" t="s">
        <v>150</v>
      </c>
      <c r="C5" s="82" t="s">
        <v>148</v>
      </c>
      <c r="D5" s="83" t="s">
        <v>148</v>
      </c>
      <c r="E5" s="83" t="s">
        <v>148</v>
      </c>
      <c r="F5" s="84" t="s">
        <v>151</v>
      </c>
      <c r="G5" s="85"/>
      <c r="H5" s="85"/>
      <c r="I5" s="85"/>
      <c r="J5" s="86"/>
      <c r="K5" s="87">
        <f>SUM(K6:K9)</f>
        <v>0</v>
      </c>
      <c r="L5" s="87">
        <f>SUM(L6:L9)</f>
        <v>2500000</v>
      </c>
      <c r="M5" s="87">
        <f>SUM(M6:M9)</f>
        <v>2500000</v>
      </c>
      <c r="N5" s="87">
        <f>SUM(N6:N9)</f>
        <v>0</v>
      </c>
      <c r="O5" s="87">
        <f>SUM(O6:O9)</f>
        <v>0</v>
      </c>
    </row>
    <row r="6" spans="1:15" ht="38.25" x14ac:dyDescent="0.2">
      <c r="A6" s="75" t="s">
        <v>44</v>
      </c>
      <c r="B6" s="75" t="s">
        <v>150</v>
      </c>
      <c r="C6" s="75" t="s">
        <v>152</v>
      </c>
      <c r="D6" s="75" t="s">
        <v>153</v>
      </c>
      <c r="E6" s="75" t="s">
        <v>154</v>
      </c>
      <c r="F6" s="88" t="s">
        <v>155</v>
      </c>
      <c r="G6" s="78" t="s">
        <v>156</v>
      </c>
      <c r="H6" s="78" t="s">
        <v>157</v>
      </c>
      <c r="I6" s="78">
        <v>150</v>
      </c>
      <c r="J6" s="79">
        <v>44531</v>
      </c>
      <c r="K6" s="80"/>
      <c r="L6" s="80">
        <f>SUM(M6:O6)</f>
        <v>1000000</v>
      </c>
      <c r="M6" s="80">
        <v>1000000</v>
      </c>
      <c r="N6" s="80"/>
      <c r="O6" s="80"/>
    </row>
    <row r="7" spans="1:15" ht="38.25" x14ac:dyDescent="0.2">
      <c r="A7" s="75" t="s">
        <v>44</v>
      </c>
      <c r="B7" s="75" t="s">
        <v>150</v>
      </c>
      <c r="C7" s="75" t="s">
        <v>152</v>
      </c>
      <c r="D7" s="75" t="s">
        <v>158</v>
      </c>
      <c r="E7" s="75" t="s">
        <v>159</v>
      </c>
      <c r="F7" s="88" t="s">
        <v>155</v>
      </c>
      <c r="G7" s="78" t="s">
        <v>156</v>
      </c>
      <c r="H7" s="78" t="s">
        <v>157</v>
      </c>
      <c r="I7" s="78">
        <v>200</v>
      </c>
      <c r="J7" s="79">
        <v>44532</v>
      </c>
      <c r="K7" s="80"/>
      <c r="L7" s="80">
        <f>SUM(M7:O7)</f>
        <v>1500000</v>
      </c>
      <c r="M7" s="80">
        <v>1500000</v>
      </c>
      <c r="N7" s="80"/>
      <c r="O7" s="80"/>
    </row>
    <row r="8" spans="1:15" x14ac:dyDescent="0.2">
      <c r="A8" s="75" t="s">
        <v>44</v>
      </c>
      <c r="B8" s="75" t="s">
        <v>150</v>
      </c>
      <c r="C8" s="75" t="s">
        <v>152</v>
      </c>
      <c r="D8" s="75"/>
      <c r="E8" s="75"/>
      <c r="F8" s="88" t="s">
        <v>160</v>
      </c>
      <c r="G8" s="78"/>
      <c r="H8" s="78"/>
      <c r="I8" s="78"/>
      <c r="J8" s="79"/>
      <c r="K8" s="80"/>
      <c r="L8" s="80">
        <f>SUM(M8:O8)</f>
        <v>0</v>
      </c>
      <c r="M8" s="80"/>
      <c r="N8" s="80"/>
      <c r="O8" s="80"/>
    </row>
    <row r="9" spans="1:15" x14ac:dyDescent="0.2">
      <c r="A9" s="75" t="s">
        <v>44</v>
      </c>
      <c r="B9" s="75" t="s">
        <v>150</v>
      </c>
      <c r="C9" s="75" t="s">
        <v>152</v>
      </c>
      <c r="D9" s="75"/>
      <c r="E9" s="75"/>
      <c r="F9" s="88" t="s">
        <v>161</v>
      </c>
      <c r="G9" s="78"/>
      <c r="H9" s="78"/>
      <c r="I9" s="78"/>
      <c r="J9" s="79"/>
      <c r="K9" s="80"/>
      <c r="L9" s="80">
        <f>SUM(M9:O9)</f>
        <v>0</v>
      </c>
      <c r="M9" s="80"/>
      <c r="N9" s="80"/>
      <c r="O9" s="80"/>
    </row>
    <row r="10" spans="1:15" ht="38.25" x14ac:dyDescent="0.2">
      <c r="A10" s="82" t="s">
        <v>44</v>
      </c>
      <c r="B10" s="82" t="s">
        <v>162</v>
      </c>
      <c r="C10" s="82" t="s">
        <v>152</v>
      </c>
      <c r="D10" s="82" t="s">
        <v>148</v>
      </c>
      <c r="E10" s="82" t="s">
        <v>148</v>
      </c>
      <c r="F10" s="84" t="s">
        <v>163</v>
      </c>
      <c r="G10" s="85"/>
      <c r="H10" s="85"/>
      <c r="I10" s="85"/>
      <c r="J10" s="86"/>
      <c r="K10" s="87">
        <f>SUM(K11:K14)</f>
        <v>200</v>
      </c>
      <c r="L10" s="87">
        <f>SUM(L11:L14)</f>
        <v>500</v>
      </c>
      <c r="M10" s="87">
        <f>SUM(M11:M14)</f>
        <v>500</v>
      </c>
      <c r="N10" s="87">
        <f>SUM(N11:N14)</f>
        <v>0</v>
      </c>
      <c r="O10" s="87">
        <f>SUM(O11:O14)</f>
        <v>0</v>
      </c>
    </row>
    <row r="11" spans="1:15" x14ac:dyDescent="0.2">
      <c r="A11" s="75" t="s">
        <v>44</v>
      </c>
      <c r="B11" s="75" t="s">
        <v>162</v>
      </c>
      <c r="C11" s="75" t="s">
        <v>152</v>
      </c>
      <c r="D11" s="75" t="s">
        <v>158</v>
      </c>
      <c r="E11" s="75" t="s">
        <v>159</v>
      </c>
      <c r="F11" s="88" t="s">
        <v>164</v>
      </c>
      <c r="G11" s="78"/>
      <c r="H11" s="78" t="s">
        <v>165</v>
      </c>
      <c r="I11" s="78">
        <v>1</v>
      </c>
      <c r="J11" s="79">
        <v>44470</v>
      </c>
      <c r="K11" s="80"/>
      <c r="L11" s="80">
        <f t="shared" ref="L11:L18" si="0">SUM(M11:O11)</f>
        <v>500</v>
      </c>
      <c r="M11" s="80">
        <v>500</v>
      </c>
      <c r="N11" s="80"/>
      <c r="O11" s="80"/>
    </row>
    <row r="12" spans="1:15" x14ac:dyDescent="0.2">
      <c r="A12" s="75" t="s">
        <v>44</v>
      </c>
      <c r="B12" s="75" t="s">
        <v>162</v>
      </c>
      <c r="C12" s="75" t="s">
        <v>152</v>
      </c>
      <c r="D12" s="75" t="s">
        <v>158</v>
      </c>
      <c r="E12" s="75" t="s">
        <v>159</v>
      </c>
      <c r="F12" s="88" t="s">
        <v>166</v>
      </c>
      <c r="G12" s="78"/>
      <c r="H12" s="78" t="s">
        <v>165</v>
      </c>
      <c r="I12" s="78">
        <v>1</v>
      </c>
      <c r="J12" s="79">
        <v>44228</v>
      </c>
      <c r="K12" s="80">
        <v>200</v>
      </c>
      <c r="L12" s="80">
        <f t="shared" si="0"/>
        <v>0</v>
      </c>
      <c r="M12" s="80">
        <v>0</v>
      </c>
      <c r="N12" s="80"/>
      <c r="O12" s="80"/>
    </row>
    <row r="13" spans="1:15" x14ac:dyDescent="0.2">
      <c r="A13" s="75" t="s">
        <v>44</v>
      </c>
      <c r="B13" s="75" t="s">
        <v>162</v>
      </c>
      <c r="C13" s="75" t="s">
        <v>152</v>
      </c>
      <c r="D13" s="75"/>
      <c r="E13" s="75"/>
      <c r="F13" s="88" t="s">
        <v>160</v>
      </c>
      <c r="G13" s="78"/>
      <c r="H13" s="78"/>
      <c r="I13" s="78"/>
      <c r="J13" s="79"/>
      <c r="K13" s="80"/>
      <c r="L13" s="80">
        <f t="shared" si="0"/>
        <v>0</v>
      </c>
      <c r="M13" s="80"/>
      <c r="N13" s="80"/>
      <c r="O13" s="80"/>
    </row>
    <row r="14" spans="1:15" x14ac:dyDescent="0.2">
      <c r="A14" s="75" t="s">
        <v>44</v>
      </c>
      <c r="B14" s="75" t="s">
        <v>162</v>
      </c>
      <c r="C14" s="75" t="s">
        <v>152</v>
      </c>
      <c r="D14" s="75"/>
      <c r="E14" s="75"/>
      <c r="F14" s="88" t="s">
        <v>161</v>
      </c>
      <c r="G14" s="78"/>
      <c r="H14" s="78"/>
      <c r="I14" s="78"/>
      <c r="J14" s="79"/>
      <c r="K14" s="80"/>
      <c r="L14" s="80">
        <f t="shared" si="0"/>
        <v>0</v>
      </c>
      <c r="M14" s="80"/>
      <c r="N14" s="80"/>
      <c r="O14" s="80"/>
    </row>
    <row r="15" spans="1:15" ht="51" x14ac:dyDescent="0.2">
      <c r="A15" s="75" t="s">
        <v>75</v>
      </c>
      <c r="B15" s="76" t="s">
        <v>148</v>
      </c>
      <c r="C15" s="76" t="s">
        <v>148</v>
      </c>
      <c r="D15" s="76" t="s">
        <v>148</v>
      </c>
      <c r="E15" s="76" t="s">
        <v>148</v>
      </c>
      <c r="F15" s="77" t="s">
        <v>167</v>
      </c>
      <c r="G15" s="78"/>
      <c r="H15" s="78"/>
      <c r="I15" s="78"/>
      <c r="J15" s="79"/>
      <c r="K15" s="80"/>
      <c r="L15" s="80">
        <f t="shared" si="0"/>
        <v>0</v>
      </c>
      <c r="M15" s="80"/>
      <c r="N15" s="80"/>
      <c r="O15" s="80"/>
    </row>
    <row r="16" spans="1:15" ht="76.5" x14ac:dyDescent="0.2">
      <c r="A16" s="75" t="s">
        <v>75</v>
      </c>
      <c r="B16" s="75" t="s">
        <v>168</v>
      </c>
      <c r="C16" s="75" t="s">
        <v>148</v>
      </c>
      <c r="D16" s="75" t="s">
        <v>148</v>
      </c>
      <c r="E16" s="75" t="s">
        <v>148</v>
      </c>
      <c r="F16" s="89" t="s">
        <v>169</v>
      </c>
      <c r="G16" s="78"/>
      <c r="H16" s="78"/>
      <c r="I16" s="78"/>
      <c r="J16" s="79"/>
      <c r="K16" s="80"/>
      <c r="L16" s="80">
        <f t="shared" si="0"/>
        <v>0</v>
      </c>
      <c r="M16" s="80"/>
      <c r="N16" s="80"/>
      <c r="O16" s="80"/>
    </row>
    <row r="17" spans="1:15" ht="25.5" x14ac:dyDescent="0.2">
      <c r="A17" s="75" t="s">
        <v>75</v>
      </c>
      <c r="B17" s="75" t="s">
        <v>168</v>
      </c>
      <c r="C17" s="75">
        <v>804</v>
      </c>
      <c r="D17" s="75">
        <v>11115</v>
      </c>
      <c r="E17" s="75" t="s">
        <v>170</v>
      </c>
      <c r="F17" s="89" t="s">
        <v>171</v>
      </c>
      <c r="G17" s="78" t="s">
        <v>172</v>
      </c>
      <c r="H17" s="78" t="s">
        <v>173</v>
      </c>
      <c r="I17" s="78">
        <v>200</v>
      </c>
      <c r="J17" s="79">
        <v>44531</v>
      </c>
      <c r="K17" s="80">
        <v>50000000</v>
      </c>
      <c r="L17" s="80">
        <f t="shared" si="0"/>
        <v>262000000</v>
      </c>
      <c r="M17" s="80">
        <v>10000000</v>
      </c>
      <c r="N17" s="80">
        <v>252000000</v>
      </c>
      <c r="O17" s="80"/>
    </row>
    <row r="18" spans="1:15" ht="25.5" x14ac:dyDescent="0.2">
      <c r="A18" s="75" t="s">
        <v>75</v>
      </c>
      <c r="B18" s="75" t="s">
        <v>168</v>
      </c>
      <c r="C18" s="75" t="s">
        <v>174</v>
      </c>
      <c r="D18" s="75" t="s">
        <v>175</v>
      </c>
      <c r="E18" s="75" t="s">
        <v>176</v>
      </c>
      <c r="F18" s="89" t="s">
        <v>177</v>
      </c>
      <c r="G18" s="78" t="s">
        <v>172</v>
      </c>
      <c r="H18" s="78" t="s">
        <v>173</v>
      </c>
      <c r="I18" s="78">
        <v>350</v>
      </c>
      <c r="J18" s="79">
        <v>44743</v>
      </c>
      <c r="K18" s="80"/>
      <c r="L18" s="80">
        <f t="shared" si="0"/>
        <v>0</v>
      </c>
      <c r="M18" s="80"/>
      <c r="N18" s="80"/>
      <c r="O18" s="80"/>
    </row>
    <row r="19" spans="1:15" ht="147.75" customHeight="1" x14ac:dyDescent="0.2">
      <c r="A19" s="225" t="s">
        <v>178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</row>
  </sheetData>
  <autoFilter ref="A3:O19" xr:uid="{00000000-0009-0000-0000-000006000000}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0000004768371604" right="0.70000004768371604" top="0.75" bottom="0.75" header="0.30000001192092901" footer="0.3000000119209290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20"/>
  <sheetViews>
    <sheetView workbookViewId="0"/>
  </sheetViews>
  <sheetFormatPr defaultColWidth="9" defaultRowHeight="12.75" x14ac:dyDescent="0.2"/>
  <cols>
    <col min="2" max="2" width="8.28515625" customWidth="1"/>
    <col min="3" max="3" width="26.28515625" customWidth="1"/>
    <col min="4" max="4" width="17.28515625" customWidth="1"/>
    <col min="7" max="7" width="9" style="90" bestFit="1" customWidth="1"/>
    <col min="12" max="12" width="13" customWidth="1"/>
    <col min="13" max="13" width="10.85546875" customWidth="1"/>
    <col min="16" max="16" width="12.7109375" customWidth="1"/>
  </cols>
  <sheetData>
    <row r="1" spans="1:17" x14ac:dyDescent="0.2">
      <c r="A1" t="s">
        <v>179</v>
      </c>
    </row>
    <row r="2" spans="1:17" x14ac:dyDescent="0.2">
      <c r="A2" t="s">
        <v>180</v>
      </c>
    </row>
    <row r="5" spans="1:17" ht="64.5" customHeight="1" x14ac:dyDescent="0.2">
      <c r="A5" s="222" t="s">
        <v>181</v>
      </c>
      <c r="B5" s="222" t="s">
        <v>29</v>
      </c>
      <c r="C5" s="222" t="s">
        <v>182</v>
      </c>
      <c r="D5" s="222" t="s">
        <v>183</v>
      </c>
      <c r="E5" s="222" t="s">
        <v>33</v>
      </c>
      <c r="F5" s="223"/>
      <c r="G5" s="223"/>
      <c r="H5" s="223"/>
      <c r="I5" s="223"/>
      <c r="J5" s="224"/>
      <c r="K5" s="222" t="s">
        <v>184</v>
      </c>
      <c r="L5" s="223"/>
      <c r="M5" s="223"/>
      <c r="N5" s="223"/>
      <c r="O5" s="224"/>
      <c r="P5" s="222" t="s">
        <v>185</v>
      </c>
    </row>
    <row r="6" spans="1:17" ht="76.5" x14ac:dyDescent="0.2">
      <c r="A6" s="226"/>
      <c r="B6" s="226"/>
      <c r="C6" s="226"/>
      <c r="D6" s="226"/>
      <c r="E6" s="74" t="s">
        <v>39</v>
      </c>
      <c r="F6" s="74" t="s">
        <v>142</v>
      </c>
      <c r="G6" s="91" t="s">
        <v>186</v>
      </c>
      <c r="H6" s="74" t="s">
        <v>187</v>
      </c>
      <c r="I6" s="74" t="s">
        <v>188</v>
      </c>
      <c r="J6" s="74" t="s">
        <v>189</v>
      </c>
      <c r="K6" s="74" t="s">
        <v>186</v>
      </c>
      <c r="L6" s="74" t="s">
        <v>190</v>
      </c>
      <c r="M6" s="74" t="s">
        <v>188</v>
      </c>
      <c r="N6" s="74" t="s">
        <v>191</v>
      </c>
      <c r="O6" s="74" t="s">
        <v>192</v>
      </c>
      <c r="P6" s="226"/>
    </row>
    <row r="7" spans="1:17" x14ac:dyDescent="0.2">
      <c r="A7" s="74">
        <v>1</v>
      </c>
      <c r="B7" s="74">
        <v>2</v>
      </c>
      <c r="C7" s="74">
        <v>3</v>
      </c>
      <c r="D7" s="74">
        <v>4</v>
      </c>
      <c r="E7" s="74">
        <v>5</v>
      </c>
      <c r="F7" s="74">
        <v>6</v>
      </c>
      <c r="G7" s="91">
        <v>7</v>
      </c>
      <c r="H7" s="74">
        <v>8</v>
      </c>
      <c r="I7" s="74">
        <v>9</v>
      </c>
      <c r="J7" s="74">
        <v>10</v>
      </c>
      <c r="K7" s="74">
        <v>11</v>
      </c>
      <c r="L7" s="74">
        <v>12</v>
      </c>
      <c r="M7" s="74">
        <v>13</v>
      </c>
      <c r="N7" s="74">
        <v>14</v>
      </c>
      <c r="O7" s="74">
        <v>15</v>
      </c>
      <c r="P7" s="74">
        <v>16</v>
      </c>
    </row>
    <row r="8" spans="1:17" ht="25.5" x14ac:dyDescent="0.2">
      <c r="A8" s="92" t="s">
        <v>193</v>
      </c>
      <c r="B8" s="92">
        <v>0</v>
      </c>
      <c r="C8" s="78" t="s">
        <v>194</v>
      </c>
      <c r="D8" s="74"/>
      <c r="E8" s="78"/>
      <c r="F8" s="78"/>
      <c r="G8" s="93"/>
      <c r="H8" s="78"/>
      <c r="I8" s="78"/>
      <c r="J8" s="78"/>
      <c r="K8" s="78"/>
      <c r="L8" s="78"/>
      <c r="M8" s="78"/>
      <c r="N8" s="94"/>
      <c r="O8" s="94"/>
      <c r="P8" s="94"/>
    </row>
    <row r="9" spans="1:17" ht="25.5" x14ac:dyDescent="0.2">
      <c r="A9" s="92" t="s">
        <v>195</v>
      </c>
      <c r="B9" s="92" t="s">
        <v>196</v>
      </c>
      <c r="C9" s="78" t="s">
        <v>197</v>
      </c>
      <c r="D9" s="78"/>
      <c r="E9" s="78"/>
      <c r="F9" s="78"/>
      <c r="G9" s="93"/>
      <c r="H9" s="78"/>
      <c r="I9" s="78"/>
      <c r="J9" s="78"/>
      <c r="K9" s="78"/>
      <c r="L9" s="78"/>
      <c r="M9" s="78"/>
      <c r="N9" s="94"/>
      <c r="O9" s="94"/>
      <c r="P9" s="94"/>
    </row>
    <row r="10" spans="1:17" x14ac:dyDescent="0.2">
      <c r="A10" s="92" t="s">
        <v>198</v>
      </c>
      <c r="B10" s="92"/>
      <c r="C10" s="88" t="s">
        <v>199</v>
      </c>
      <c r="D10" s="78"/>
      <c r="E10" s="78"/>
      <c r="F10" s="78"/>
      <c r="G10" s="93"/>
      <c r="H10" s="78"/>
      <c r="I10" s="78"/>
      <c r="J10" s="78"/>
      <c r="K10" s="78"/>
      <c r="L10" s="78"/>
      <c r="M10" s="78"/>
      <c r="N10" s="94">
        <v>10000</v>
      </c>
      <c r="O10" s="94">
        <v>450</v>
      </c>
      <c r="P10" s="94"/>
      <c r="Q10">
        <f>N10-O10</f>
        <v>9550</v>
      </c>
    </row>
    <row r="11" spans="1:17" x14ac:dyDescent="0.2">
      <c r="A11" s="92" t="s">
        <v>200</v>
      </c>
      <c r="B11" s="92"/>
      <c r="C11" s="88" t="s">
        <v>201</v>
      </c>
      <c r="D11" s="78"/>
      <c r="E11" s="78"/>
      <c r="F11" s="78"/>
      <c r="G11" s="93"/>
      <c r="H11" s="78"/>
      <c r="I11" s="78"/>
      <c r="J11" s="78"/>
      <c r="K11" s="78"/>
      <c r="L11" s="78"/>
      <c r="M11" s="78"/>
      <c r="N11" s="94"/>
      <c r="O11" s="94"/>
      <c r="P11" s="94"/>
    </row>
    <row r="12" spans="1:17" x14ac:dyDescent="0.2">
      <c r="A12" s="92"/>
      <c r="B12" s="92"/>
      <c r="C12" s="88" t="s">
        <v>160</v>
      </c>
      <c r="D12" s="78"/>
      <c r="E12" s="78"/>
      <c r="F12" s="78"/>
      <c r="G12" s="93"/>
      <c r="H12" s="78"/>
      <c r="I12" s="78"/>
      <c r="J12" s="78"/>
      <c r="K12" s="78"/>
      <c r="L12" s="78"/>
      <c r="M12" s="78"/>
      <c r="N12" s="94"/>
      <c r="O12" s="94"/>
      <c r="P12" s="94"/>
    </row>
    <row r="13" spans="1:17" x14ac:dyDescent="0.2">
      <c r="A13" s="92" t="s">
        <v>202</v>
      </c>
      <c r="B13" s="92"/>
      <c r="C13" s="88" t="s">
        <v>161</v>
      </c>
      <c r="D13" s="78"/>
      <c r="E13" s="78"/>
      <c r="F13" s="78"/>
      <c r="G13" s="93"/>
      <c r="H13" s="78"/>
      <c r="I13" s="78"/>
      <c r="J13" s="78"/>
      <c r="K13" s="78"/>
      <c r="L13" s="78"/>
      <c r="M13" s="78"/>
      <c r="N13" s="94"/>
      <c r="O13" s="94"/>
      <c r="P13" s="94"/>
    </row>
    <row r="14" spans="1:17" ht="25.5" x14ac:dyDescent="0.2">
      <c r="A14" s="92" t="s">
        <v>203</v>
      </c>
      <c r="B14" s="92" t="s">
        <v>196</v>
      </c>
      <c r="C14" s="88" t="s">
        <v>204</v>
      </c>
      <c r="D14" s="78"/>
      <c r="E14" s="78"/>
      <c r="F14" s="78"/>
      <c r="G14" s="93"/>
      <c r="H14" s="78"/>
      <c r="I14" s="78"/>
      <c r="J14" s="78"/>
      <c r="K14" s="78"/>
      <c r="L14" s="78"/>
      <c r="M14" s="78"/>
      <c r="N14" s="94"/>
      <c r="O14" s="94"/>
      <c r="P14" s="94"/>
    </row>
    <row r="15" spans="1:17" x14ac:dyDescent="0.2">
      <c r="A15" s="92" t="s">
        <v>205</v>
      </c>
      <c r="B15" s="92"/>
      <c r="C15" s="88" t="s">
        <v>206</v>
      </c>
      <c r="D15" s="78"/>
      <c r="E15" s="78"/>
      <c r="F15" s="78"/>
      <c r="G15" s="93"/>
      <c r="H15" s="78"/>
      <c r="I15" s="78"/>
      <c r="J15" s="78"/>
      <c r="K15" s="78"/>
      <c r="L15" s="78"/>
      <c r="M15" s="78"/>
      <c r="N15" s="94"/>
      <c r="O15" s="94"/>
      <c r="P15" s="94"/>
    </row>
    <row r="16" spans="1:17" x14ac:dyDescent="0.2">
      <c r="A16" s="92" t="s">
        <v>207</v>
      </c>
      <c r="B16" s="92"/>
      <c r="C16" s="88" t="s">
        <v>208</v>
      </c>
      <c r="D16" s="78"/>
      <c r="E16" s="78"/>
      <c r="F16" s="78"/>
      <c r="G16" s="93"/>
      <c r="H16" s="78"/>
      <c r="I16" s="78"/>
      <c r="J16" s="78"/>
      <c r="K16" s="78"/>
      <c r="L16" s="78"/>
      <c r="M16" s="78"/>
      <c r="N16" s="94"/>
      <c r="O16" s="94"/>
      <c r="P16" s="94"/>
    </row>
    <row r="17" spans="1:16" x14ac:dyDescent="0.2">
      <c r="A17" s="92" t="s">
        <v>160</v>
      </c>
      <c r="B17" s="92"/>
      <c r="C17" s="88" t="s">
        <v>160</v>
      </c>
      <c r="D17" s="78"/>
      <c r="E17" s="78"/>
      <c r="F17" s="78"/>
      <c r="G17" s="93"/>
      <c r="H17" s="78"/>
      <c r="I17" s="78"/>
      <c r="J17" s="78"/>
      <c r="K17" s="78"/>
      <c r="L17" s="78"/>
      <c r="M17" s="78"/>
      <c r="N17" s="94"/>
      <c r="O17" s="94"/>
      <c r="P17" s="94"/>
    </row>
    <row r="18" spans="1:16" x14ac:dyDescent="0.2">
      <c r="A18" s="92" t="s">
        <v>209</v>
      </c>
      <c r="B18" s="92"/>
      <c r="C18" s="88" t="s">
        <v>210</v>
      </c>
      <c r="D18" s="78"/>
      <c r="E18" s="78"/>
      <c r="F18" s="78"/>
      <c r="G18" s="93"/>
      <c r="H18" s="78"/>
      <c r="I18" s="78"/>
      <c r="J18" s="78"/>
      <c r="K18" s="78"/>
      <c r="L18" s="78"/>
      <c r="M18" s="78"/>
      <c r="N18" s="94"/>
      <c r="O18" s="94"/>
      <c r="P18" s="94"/>
    </row>
    <row r="19" spans="1:16" ht="25.5" x14ac:dyDescent="0.2">
      <c r="A19" s="92" t="s">
        <v>211</v>
      </c>
      <c r="B19" s="92"/>
      <c r="C19" s="78" t="s">
        <v>212</v>
      </c>
      <c r="D19" s="78"/>
      <c r="E19" s="78"/>
      <c r="F19" s="78"/>
      <c r="G19" s="93"/>
      <c r="H19" s="78"/>
      <c r="I19" s="78"/>
      <c r="J19" s="78"/>
      <c r="K19" s="78"/>
      <c r="L19" s="78"/>
      <c r="M19" s="78"/>
      <c r="N19" s="94"/>
      <c r="O19" s="94"/>
      <c r="P19" s="94"/>
    </row>
    <row r="20" spans="1:16" x14ac:dyDescent="0.2">
      <c r="A20" s="92" t="s">
        <v>213</v>
      </c>
      <c r="B20" s="92" t="s">
        <v>214</v>
      </c>
      <c r="C20" s="78" t="s">
        <v>213</v>
      </c>
      <c r="D20" s="78"/>
      <c r="E20" s="78"/>
      <c r="F20" s="78"/>
      <c r="G20" s="93"/>
      <c r="H20" s="78"/>
      <c r="I20" s="78"/>
      <c r="J20" s="78"/>
      <c r="K20" s="78"/>
      <c r="L20" s="78"/>
      <c r="M20" s="78"/>
      <c r="N20" s="94"/>
      <c r="O20" s="94"/>
      <c r="P20" s="94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8740155696868896" right="0.78740155696868896" top="1.18110227584839" bottom="0.590551137924194" header="0.31496062874794001" footer="0.31496062874794001"/>
  <pageSetup paperSize="9" fitToHeight="0" orientation="landscape"/>
  <headerFooter>
    <oddHeader>&amp;C&amp;10&amp;"Arial Cyr,Regular"&amp;P&amp;12&amp;"-,Regular"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19"/>
  <sheetViews>
    <sheetView workbookViewId="0"/>
  </sheetViews>
  <sheetFormatPr defaultColWidth="8.7109375" defaultRowHeight="15.75" x14ac:dyDescent="0.25"/>
  <cols>
    <col min="1" max="1" width="15" style="8" customWidth="1"/>
    <col min="2" max="2" width="14" style="8" customWidth="1"/>
    <col min="3" max="3" width="6.42578125" style="8" bestFit="1" customWidth="1"/>
    <col min="4" max="4" width="8.7109375" style="8" bestFit="1" customWidth="1"/>
    <col min="5" max="5" width="16.140625" style="8" customWidth="1"/>
    <col min="6" max="6" width="46.140625" style="8" customWidth="1"/>
    <col min="7" max="7" width="28.85546875" style="8" customWidth="1"/>
    <col min="8" max="8" width="11" style="8" customWidth="1"/>
    <col min="9" max="9" width="11.28515625" style="8" customWidth="1"/>
    <col min="10" max="10" width="14.7109375" style="8" customWidth="1"/>
    <col min="11" max="11" width="13.140625" style="8" customWidth="1"/>
    <col min="12" max="12" width="11.85546875" style="8" customWidth="1"/>
    <col min="13" max="13" width="10.42578125" style="8" customWidth="1"/>
    <col min="14" max="14" width="11.140625" style="8" customWidth="1"/>
    <col min="15" max="15" width="12.42578125" style="8" customWidth="1"/>
    <col min="16" max="16" width="8.7109375" style="8" bestFit="1" customWidth="1"/>
    <col min="17" max="16384" width="8.7109375" style="8"/>
  </cols>
  <sheetData>
    <row r="1" spans="1:15" ht="18.75" x14ac:dyDescent="0.25">
      <c r="A1" s="164" t="s">
        <v>26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15" ht="18.75" x14ac:dyDescent="0.25">
      <c r="A2" s="164" t="s">
        <v>215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</row>
    <row r="4" spans="1:15" ht="30" customHeight="1" x14ac:dyDescent="0.25">
      <c r="A4" s="168" t="s">
        <v>28</v>
      </c>
      <c r="B4" s="168" t="s">
        <v>29</v>
      </c>
      <c r="C4" s="168" t="s">
        <v>30</v>
      </c>
      <c r="D4" s="168" t="s">
        <v>31</v>
      </c>
      <c r="E4" s="170"/>
      <c r="F4" s="168" t="s">
        <v>32</v>
      </c>
      <c r="G4" s="168" t="s">
        <v>33</v>
      </c>
      <c r="H4" s="171"/>
      <c r="I4" s="171"/>
      <c r="J4" s="170"/>
      <c r="K4" s="168" t="s">
        <v>34</v>
      </c>
      <c r="L4" s="171"/>
      <c r="M4" s="171"/>
      <c r="N4" s="171"/>
      <c r="O4" s="170"/>
    </row>
    <row r="5" spans="1:15" ht="47.25" x14ac:dyDescent="0.25">
      <c r="A5" s="169"/>
      <c r="B5" s="169"/>
      <c r="C5" s="169"/>
      <c r="D5" s="6" t="s">
        <v>37</v>
      </c>
      <c r="E5" s="6" t="s">
        <v>38</v>
      </c>
      <c r="F5" s="169"/>
      <c r="G5" s="6" t="s">
        <v>39</v>
      </c>
      <c r="H5" s="6" t="s">
        <v>40</v>
      </c>
      <c r="I5" s="6" t="s">
        <v>41</v>
      </c>
      <c r="J5" s="6" t="s">
        <v>42</v>
      </c>
      <c r="K5" s="6" t="s">
        <v>144</v>
      </c>
      <c r="L5" s="6" t="s">
        <v>43</v>
      </c>
      <c r="M5" s="6" t="s">
        <v>145</v>
      </c>
      <c r="N5" s="6" t="s">
        <v>146</v>
      </c>
      <c r="O5" s="6" t="s">
        <v>147</v>
      </c>
    </row>
    <row r="6" spans="1:15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</row>
    <row r="7" spans="1:15" x14ac:dyDescent="0.25">
      <c r="A7" s="6" t="s">
        <v>193</v>
      </c>
      <c r="B7" s="6" t="s">
        <v>45</v>
      </c>
      <c r="C7" s="6" t="s">
        <v>45</v>
      </c>
      <c r="D7" s="6" t="s">
        <v>45</v>
      </c>
      <c r="E7" s="6" t="s">
        <v>45</v>
      </c>
      <c r="F7" s="18" t="s">
        <v>216</v>
      </c>
      <c r="G7" s="18"/>
      <c r="H7" s="6"/>
      <c r="I7" s="6"/>
      <c r="J7" s="17"/>
      <c r="K7" s="95"/>
      <c r="L7" s="95"/>
      <c r="M7" s="95"/>
      <c r="N7" s="95"/>
      <c r="O7" s="95"/>
    </row>
    <row r="8" spans="1:15" x14ac:dyDescent="0.25">
      <c r="A8" s="6" t="s">
        <v>217</v>
      </c>
      <c r="B8" s="6" t="s">
        <v>218</v>
      </c>
      <c r="C8" s="6"/>
      <c r="D8" s="6"/>
      <c r="E8" s="6"/>
      <c r="F8" s="18" t="s">
        <v>197</v>
      </c>
      <c r="G8" s="18"/>
      <c r="H8" s="6"/>
      <c r="I8" s="6"/>
      <c r="J8" s="17"/>
      <c r="K8" s="95"/>
      <c r="L8" s="95"/>
      <c r="M8" s="95"/>
      <c r="N8" s="95"/>
      <c r="O8" s="95"/>
    </row>
    <row r="9" spans="1:15" x14ac:dyDescent="0.25">
      <c r="A9" s="6" t="s">
        <v>217</v>
      </c>
      <c r="B9" s="6" t="s">
        <v>218</v>
      </c>
      <c r="C9" s="6"/>
      <c r="D9" s="6"/>
      <c r="E9" s="6"/>
      <c r="F9" s="19" t="s">
        <v>199</v>
      </c>
      <c r="G9" s="18"/>
      <c r="H9" s="6"/>
      <c r="I9" s="6"/>
      <c r="J9" s="17"/>
      <c r="K9" s="95"/>
      <c r="L9" s="95"/>
      <c r="M9" s="95"/>
      <c r="N9" s="95"/>
      <c r="O9" s="95"/>
    </row>
    <row r="10" spans="1:15" x14ac:dyDescent="0.25">
      <c r="A10" s="6" t="s">
        <v>217</v>
      </c>
      <c r="B10" s="6" t="s">
        <v>218</v>
      </c>
      <c r="C10" s="6"/>
      <c r="D10" s="6"/>
      <c r="E10" s="6"/>
      <c r="F10" s="19" t="s">
        <v>201</v>
      </c>
      <c r="G10" s="18"/>
      <c r="H10" s="6"/>
      <c r="I10" s="6"/>
      <c r="J10" s="17"/>
      <c r="K10" s="95"/>
      <c r="L10" s="95"/>
      <c r="M10" s="95"/>
      <c r="N10" s="95"/>
      <c r="O10" s="95"/>
    </row>
    <row r="11" spans="1:15" x14ac:dyDescent="0.25">
      <c r="A11" s="6" t="s">
        <v>217</v>
      </c>
      <c r="B11" s="6" t="s">
        <v>218</v>
      </c>
      <c r="C11" s="6"/>
      <c r="D11" s="6"/>
      <c r="E11" s="6"/>
      <c r="F11" s="19" t="s">
        <v>160</v>
      </c>
      <c r="G11" s="18"/>
      <c r="H11" s="6"/>
      <c r="I11" s="6"/>
      <c r="J11" s="17"/>
      <c r="K11" s="95"/>
      <c r="L11" s="95"/>
      <c r="M11" s="95"/>
      <c r="N11" s="95"/>
      <c r="O11" s="95"/>
    </row>
    <row r="12" spans="1:15" x14ac:dyDescent="0.25">
      <c r="A12" s="6" t="s">
        <v>217</v>
      </c>
      <c r="B12" s="6" t="s">
        <v>218</v>
      </c>
      <c r="C12" s="6"/>
      <c r="D12" s="6"/>
      <c r="E12" s="6"/>
      <c r="F12" s="19" t="s">
        <v>161</v>
      </c>
      <c r="G12" s="18"/>
      <c r="H12" s="6"/>
      <c r="I12" s="6"/>
      <c r="J12" s="17"/>
      <c r="K12" s="95"/>
      <c r="L12" s="95"/>
      <c r="M12" s="95"/>
      <c r="N12" s="95"/>
      <c r="O12" s="95"/>
    </row>
    <row r="13" spans="1:15" x14ac:dyDescent="0.25">
      <c r="A13" s="6" t="s">
        <v>217</v>
      </c>
      <c r="B13" s="6" t="s">
        <v>218</v>
      </c>
      <c r="C13" s="6"/>
      <c r="D13" s="6"/>
      <c r="E13" s="6"/>
      <c r="F13" s="19" t="s">
        <v>204</v>
      </c>
      <c r="G13" s="18"/>
      <c r="H13" s="6"/>
      <c r="I13" s="6"/>
      <c r="J13" s="17"/>
      <c r="K13" s="95"/>
      <c r="L13" s="95"/>
      <c r="M13" s="95"/>
      <c r="N13" s="95"/>
      <c r="O13" s="95"/>
    </row>
    <row r="14" spans="1:15" x14ac:dyDescent="0.25">
      <c r="A14" s="6" t="s">
        <v>217</v>
      </c>
      <c r="B14" s="6" t="s">
        <v>218</v>
      </c>
      <c r="C14" s="6"/>
      <c r="D14" s="6"/>
      <c r="E14" s="6"/>
      <c r="F14" s="19" t="s">
        <v>199</v>
      </c>
      <c r="G14" s="18"/>
      <c r="H14" s="6"/>
      <c r="I14" s="6"/>
      <c r="J14" s="17"/>
      <c r="K14" s="95"/>
      <c r="L14" s="95"/>
      <c r="M14" s="95"/>
      <c r="N14" s="95"/>
      <c r="O14" s="95"/>
    </row>
    <row r="15" spans="1:15" x14ac:dyDescent="0.25">
      <c r="A15" s="6" t="s">
        <v>217</v>
      </c>
      <c r="B15" s="6" t="s">
        <v>218</v>
      </c>
      <c r="C15" s="6"/>
      <c r="D15" s="6"/>
      <c r="E15" s="6"/>
      <c r="F15" s="19" t="s">
        <v>201</v>
      </c>
      <c r="G15" s="18"/>
      <c r="H15" s="6"/>
      <c r="I15" s="6"/>
      <c r="J15" s="17"/>
      <c r="K15" s="95"/>
      <c r="L15" s="95"/>
      <c r="M15" s="95"/>
      <c r="N15" s="95"/>
      <c r="O15" s="95"/>
    </row>
    <row r="16" spans="1:15" x14ac:dyDescent="0.25">
      <c r="A16" s="6" t="s">
        <v>217</v>
      </c>
      <c r="B16" s="6" t="s">
        <v>218</v>
      </c>
      <c r="C16" s="6"/>
      <c r="D16" s="6"/>
      <c r="E16" s="6"/>
      <c r="F16" s="19" t="s">
        <v>160</v>
      </c>
      <c r="G16" s="18"/>
      <c r="H16" s="6"/>
      <c r="I16" s="6"/>
      <c r="J16" s="17"/>
      <c r="K16" s="95"/>
      <c r="L16" s="95"/>
      <c r="M16" s="95"/>
      <c r="N16" s="95"/>
      <c r="O16" s="95"/>
    </row>
    <row r="17" spans="1:15" x14ac:dyDescent="0.25">
      <c r="A17" s="6" t="s">
        <v>217</v>
      </c>
      <c r="B17" s="6" t="s">
        <v>218</v>
      </c>
      <c r="C17" s="6"/>
      <c r="D17" s="6"/>
      <c r="E17" s="6"/>
      <c r="F17" s="19" t="s">
        <v>161</v>
      </c>
      <c r="G17" s="18"/>
      <c r="H17" s="6"/>
      <c r="I17" s="6"/>
      <c r="J17" s="17"/>
      <c r="K17" s="95"/>
      <c r="L17" s="95"/>
      <c r="M17" s="95"/>
      <c r="N17" s="95"/>
      <c r="O17" s="95"/>
    </row>
    <row r="18" spans="1:15" ht="31.5" x14ac:dyDescent="0.25">
      <c r="A18" s="6" t="s">
        <v>217</v>
      </c>
      <c r="B18" s="6" t="s">
        <v>45</v>
      </c>
      <c r="C18" s="6" t="s">
        <v>45</v>
      </c>
      <c r="D18" s="6" t="s">
        <v>45</v>
      </c>
      <c r="E18" s="6" t="s">
        <v>45</v>
      </c>
      <c r="F18" s="18" t="s">
        <v>219</v>
      </c>
      <c r="G18" s="18"/>
      <c r="H18" s="6"/>
      <c r="I18" s="6"/>
      <c r="J18" s="17"/>
      <c r="K18" s="95"/>
      <c r="L18" s="95"/>
      <c r="M18" s="95"/>
      <c r="N18" s="95"/>
      <c r="O18" s="95"/>
    </row>
    <row r="19" spans="1:15" x14ac:dyDescent="0.25">
      <c r="A19" s="6" t="s">
        <v>213</v>
      </c>
      <c r="B19" s="6" t="s">
        <v>214</v>
      </c>
      <c r="C19" s="6"/>
      <c r="D19" s="6"/>
      <c r="E19" s="6"/>
      <c r="F19" s="18" t="s">
        <v>213</v>
      </c>
      <c r="G19" s="18"/>
      <c r="H19" s="6"/>
      <c r="I19" s="6"/>
      <c r="J19" s="17"/>
      <c r="K19" s="95"/>
      <c r="L19" s="95"/>
      <c r="M19" s="95"/>
      <c r="N19" s="95"/>
      <c r="O19" s="95"/>
    </row>
  </sheetData>
  <mergeCells count="9">
    <mergeCell ref="A1:O1"/>
    <mergeCell ref="A2:O2"/>
    <mergeCell ref="D4:E4"/>
    <mergeCell ref="G4:J4"/>
    <mergeCell ref="K4:O4"/>
    <mergeCell ref="A4:A5"/>
    <mergeCell ref="B4:B5"/>
    <mergeCell ref="C4:C5"/>
    <mergeCell ref="F4:F5"/>
  </mergeCells>
  <pageMargins left="0.78740155696868896" right="0.78740155696868896" top="1.18110227584839" bottom="0.590551137924194" header="0.31496062874794001" footer="0.31496062874794001"/>
  <pageSetup paperSize="9" fitToHeight="0" orientation="landscape"/>
  <headerFooter>
    <oddHeader>&amp;C&amp;10&amp;"Arial Cyr,Regular"&amp;P&amp;12&amp;"-,Regular"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Приложение 1</vt:lpstr>
      <vt:lpstr>Приложение 2</vt:lpstr>
      <vt:lpstr>План реализации МП (2)</vt:lpstr>
      <vt:lpstr>ИТОГ изменений</vt:lpstr>
      <vt:lpstr>запас с быт </vt:lpstr>
      <vt:lpstr>Лист1</vt:lpstr>
      <vt:lpstr>пример</vt:lpstr>
      <vt:lpstr>квартальный отчет Вариант 1</vt:lpstr>
      <vt:lpstr>Приложение 5</vt:lpstr>
      <vt:lpstr>Приложение 6</vt:lpstr>
      <vt:lpstr>Приложение 7</vt:lpstr>
      <vt:lpstr>'запас с быт '!Область_печати</vt:lpstr>
      <vt:lpstr>'ИТОГ изменений'!Область_печати</vt:lpstr>
      <vt:lpstr>'План реализации МП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Чуркина Елена Владимировна</dc:creator>
  <cp:lastModifiedBy>Чуркина Елена Владимировна</cp:lastModifiedBy>
  <cp:lastPrinted>2023-08-16T08:22:32Z</cp:lastPrinted>
  <dcterms:created xsi:type="dcterms:W3CDTF">2023-07-04T12:09:08Z</dcterms:created>
  <dcterms:modified xsi:type="dcterms:W3CDTF">2023-08-16T08:34:50Z</dcterms:modified>
</cp:coreProperties>
</file>